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6890" windowHeight="12240" activeTab="0"/>
  </bookViews>
  <sheets>
    <sheet name="Kalender" sheetId="1" r:id="rId1"/>
    <sheet name="Bundeslaender" sheetId="2" r:id="rId2"/>
    <sheet name="Feiertage_Bundesland" sheetId="3" r:id="rId3"/>
    <sheet name="Erläuterungen_zur_Benutzung" sheetId="4" r:id="rId4"/>
  </sheets>
  <definedNames>
    <definedName name="Bundeslaender">OFFSET('Bundeslaender'!$A$1,,,COUNTA('Bundeslaender'!$A:$A),COUNTA('Bundeslaender'!$1:$1))</definedName>
    <definedName name="Bundeslaendernamen">'Feiertage_Bundesland'!$C$1:$R$1</definedName>
    <definedName name="Bundesland">'Kalender'!$B$3</definedName>
    <definedName name="Feiertagsdaten">OFFSET('Feiertage_Bundesland'!$A$1,,,COUNTA('Feiertage_Bundesland'!$A:$A),COUNTA('Feiertage_Bundesland'!$1:$1))</definedName>
    <definedName name="KalJahr">'Kalender'!$B$1</definedName>
  </definedNames>
  <calcPr fullCalcOnLoad="1"/>
</workbook>
</file>

<file path=xl/comments1.xml><?xml version="1.0" encoding="utf-8"?>
<comments xmlns="http://schemas.openxmlformats.org/spreadsheetml/2006/main">
  <authors>
    <author>Thomas H?hne</author>
  </authors>
  <commentList>
    <comment ref="AI5" authorId="0">
      <text>
        <r>
          <rPr>
            <b/>
            <sz val="8"/>
            <rFont val="Tahoma"/>
            <family val="0"/>
          </rPr>
          <t>Thomas Höhne:</t>
        </r>
        <r>
          <rPr>
            <sz val="8"/>
            <rFont val="Tahoma"/>
            <family val="0"/>
          </rPr>
          <t xml:space="preserve">
AT = Arbeitstag.
Es werden alle Tage gezählt, die kein WE und kein Feiertag sind. Feiertage an WE zählen als Wochenendtag.</t>
        </r>
      </text>
    </comment>
    <comment ref="AH5" authorId="0">
      <text>
        <r>
          <rPr>
            <b/>
            <sz val="8"/>
            <rFont val="Tahoma"/>
            <family val="0"/>
          </rPr>
          <t>Thomas Höhne:</t>
        </r>
        <r>
          <rPr>
            <sz val="8"/>
            <rFont val="Tahoma"/>
            <family val="0"/>
          </rPr>
          <t xml:space="preserve">
Es werden im Kalender alle Feiertage eingefärbt. In dieser Spalte werden aber nur die Feiertage gezählt, die auf einen Arbeitstag fallen.</t>
        </r>
      </text>
    </comment>
    <comment ref="AJ5" authorId="0">
      <text>
        <r>
          <rPr>
            <b/>
            <sz val="8"/>
            <rFont val="Tahoma"/>
            <family val="0"/>
          </rPr>
          <t>Thomas Höhne:</t>
        </r>
        <r>
          <rPr>
            <sz val="8"/>
            <rFont val="Tahoma"/>
            <family val="0"/>
          </rPr>
          <t xml:space="preserve">
Urlaub gibt's nur an einem Arbeitstag, nicht am WE.</t>
        </r>
      </text>
    </comment>
    <comment ref="AK5" authorId="0">
      <text>
        <r>
          <rPr>
            <b/>
            <sz val="8"/>
            <rFont val="Tahoma"/>
            <family val="0"/>
          </rPr>
          <t>Thomas Höhne:</t>
        </r>
        <r>
          <rPr>
            <sz val="8"/>
            <rFont val="Tahoma"/>
            <family val="0"/>
          </rPr>
          <t xml:space="preserve">
Es werden nur die Krankheitstage an Arbeitstagen gezählt.</t>
        </r>
      </text>
    </comment>
    <comment ref="AL5" authorId="0">
      <text>
        <r>
          <rPr>
            <b/>
            <sz val="8"/>
            <rFont val="Tahoma"/>
            <family val="0"/>
          </rPr>
          <t>Thomas Höhne:</t>
        </r>
        <r>
          <rPr>
            <sz val="8"/>
            <rFont val="Tahoma"/>
            <family val="0"/>
          </rPr>
          <t xml:space="preserve">
An diesen Tagen kann tatsächlich gearbeitet werden.</t>
        </r>
      </text>
    </comment>
    <comment ref="AM5" authorId="0">
      <text>
        <r>
          <rPr>
            <b/>
            <sz val="8"/>
            <rFont val="Tahoma"/>
            <family val="0"/>
          </rPr>
          <t>Thomas Höhne:</t>
        </r>
        <r>
          <rPr>
            <sz val="8"/>
            <rFont val="Tahoma"/>
            <family val="0"/>
          </rPr>
          <t xml:space="preserve">
An diesen Tagen wurde tatsächlich gearbeitet.</t>
        </r>
      </text>
    </comment>
  </commentList>
</comments>
</file>

<file path=xl/sharedStrings.xml><?xml version="1.0" encoding="utf-8"?>
<sst xmlns="http://schemas.openxmlformats.org/spreadsheetml/2006/main" count="361" uniqueCount="69">
  <si>
    <t>Neujahr</t>
  </si>
  <si>
    <t>Feiertag</t>
  </si>
  <si>
    <t>Karfreitag</t>
  </si>
  <si>
    <t>Ostersonntag</t>
  </si>
  <si>
    <t>Ostermontag</t>
  </si>
  <si>
    <t>Tag der Arbeit</t>
  </si>
  <si>
    <t>Christi Himmelfahrt</t>
  </si>
  <si>
    <t>Pfingstsonntag</t>
  </si>
  <si>
    <t>Pfingstmontag</t>
  </si>
  <si>
    <t>Fronleichnam</t>
  </si>
  <si>
    <t>Tag der deutschen Einheit</t>
  </si>
  <si>
    <t>Allerheiligen</t>
  </si>
  <si>
    <t>Buß- und Bettag</t>
  </si>
  <si>
    <t>1. Advent</t>
  </si>
  <si>
    <t>2. Advent</t>
  </si>
  <si>
    <t>3. Advent</t>
  </si>
  <si>
    <t>4. Advent</t>
  </si>
  <si>
    <t>1. Weihnachtsfeiertag</t>
  </si>
  <si>
    <t>2. Weihnachtsfeiertag</t>
  </si>
  <si>
    <t>Datum</t>
  </si>
  <si>
    <t>Mecklenburg-Vorpommern</t>
  </si>
  <si>
    <t>Brandenburg</t>
  </si>
  <si>
    <t>Berlin</t>
  </si>
  <si>
    <t>Sachsen-Anhalt</t>
  </si>
  <si>
    <t>Sachsen</t>
  </si>
  <si>
    <t>Thüringen</t>
  </si>
  <si>
    <t>Schleswig-Holstein</t>
  </si>
  <si>
    <t>Niedersachsen</t>
  </si>
  <si>
    <t>Bremen</t>
  </si>
  <si>
    <t>Hamburg</t>
  </si>
  <si>
    <t>Nordrhein-Westfalen</t>
  </si>
  <si>
    <t>Rheinland-Pfalz</t>
  </si>
  <si>
    <t>Hessen</t>
  </si>
  <si>
    <t>Bayern</t>
  </si>
  <si>
    <t>Saarland</t>
  </si>
  <si>
    <t>x</t>
  </si>
  <si>
    <t>Bundesländer</t>
  </si>
  <si>
    <t>Baden-Württemberg</t>
  </si>
  <si>
    <t>Reformationstag</t>
  </si>
  <si>
    <t>Mariä Himmelfahrt</t>
  </si>
  <si>
    <t>Feiertage</t>
  </si>
  <si>
    <t>Urlaub</t>
  </si>
  <si>
    <t>Krankheit</t>
  </si>
  <si>
    <t>Fakturierbare Tage</t>
  </si>
  <si>
    <t>KW</t>
  </si>
  <si>
    <t>AT</t>
  </si>
  <si>
    <t>Fakturierte Tage</t>
  </si>
  <si>
    <t>Heilige Drei Könige</t>
  </si>
  <si>
    <t>Tag ist Samstag oder Sonntag --&gt; TRUE; Tag ist nicht am WE --&gt; FALSE</t>
  </si>
  <si>
    <t>Honorar</t>
  </si>
  <si>
    <t>Tag ist ein Feiertag im ausgewählten Bundesland und fällt auf einen Wochentag --&gt; TRUE; sonst FALSCH (wenn Feiertag am WE) bzw. #NV (wenn kein Feiertag)</t>
  </si>
  <si>
    <t>Jahr:</t>
  </si>
  <si>
    <t>BLand:</t>
  </si>
  <si>
    <t>Wie benutze ich den Kalender für ein bestimmtes Jahr?</t>
  </si>
  <si>
    <t>Wie bekomme ich die Feiertage in meinem Bundesland angezeigt?</t>
  </si>
  <si>
    <t>Warum sehe ich die schwarze Markierung für den heutigen Tag nur manchmal?</t>
  </si>
  <si>
    <t>Ist der heutige Tag ein Wochenende oder ein Feiertag, wird er entsprechend eingefärbt. Trifft beides nicht zu, wird er markiert.</t>
  </si>
  <si>
    <t>Gar nicht. Der 'Kalender' benötigt die Informationen von dort, um die Feiertage pro Bundesland ermitteln zu können.</t>
  </si>
  <si>
    <t>Wie trage ich Urlaub in den Kalender ein?</t>
  </si>
  <si>
    <t>Wie trage ich Krankheit in den Kalender ein?</t>
  </si>
  <si>
    <t>Wie entferne ich Urlaubs- und Krankheitstage aus dem Kalender?</t>
  </si>
  <si>
    <t>Auf dem Arbeitsblatt 'Kalender' links oben in die Zelle B1 das gewünschte Jahr eintragen.</t>
  </si>
  <si>
    <t>Auf dem Arbeitsblatt 'Kalender' links oben die Zelle B3 anklicken und das gewünschte Bundesland auswählen</t>
  </si>
  <si>
    <t>Wie kann ich die Arbeitsblätter 'Bundeslaender' und 'Feiertage_Bundesland' nutzen?</t>
  </si>
  <si>
    <t>In der jeweils letzten Zeile eines Monats beim entsprechenden Tag ein 'u' eingeben.</t>
  </si>
  <si>
    <t>In der jeweils letzten Zeile eines Monats beim entsprechenden Tag ein 'k' eingeben.</t>
  </si>
  <si>
    <t>In der jeweils letzten Zeile eines Monats beim entsprechenden Tag nichts eingeben.</t>
  </si>
  <si>
    <t>Kann ich diese Datei für mehrere Jahre nutzen?</t>
  </si>
  <si>
    <t>Nein. Erstellen Sie eine Kopie (z.B. Kalender2011.xls), und verwenden Sie die Kopie für das Jahr 2011.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</si>
</sst>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[$-407]d/\ mmmm\ yyyy;@"/>
    <numFmt numFmtId="166" formatCode="dd/"/>
    <numFmt numFmtId="167" formatCode="mmm\ yyyy"/>
    <numFmt numFmtId="168" formatCode="[$-407]mmm/\ yy;@"/>
    <numFmt numFmtId="169" formatCode="ddd"/>
    <numFmt numFmtId="170" formatCode="[$-407]d/\ mmm/\ yy;@"/>
    <numFmt numFmtId="171" formatCode="d/m/yy;@"/>
    <numFmt numFmtId="172" formatCode="d/m;@"/>
    <numFmt numFmtId="173" formatCode="#,##0.00\ &quot;€&quot;"/>
    <numFmt numFmtId="174" formatCode="0.0"/>
    <numFmt numFmtId="175" formatCode="#,##0\ &quot;€&quot;"/>
    <numFmt numFmtId="176" formatCode="0&quot;.&quot;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i/>
      <sz val="10"/>
      <name val="Arial"/>
      <family val="2"/>
    </font>
    <font>
      <b/>
      <sz val="8"/>
      <color indexed="9"/>
      <name val="Arial"/>
      <family val="0"/>
    </font>
    <font>
      <b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168" fontId="5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165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5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1" fontId="1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Fill="1" applyAlignment="1">
      <alignment/>
    </xf>
    <xf numFmtId="1" fontId="0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right"/>
    </xf>
    <xf numFmtId="0" fontId="0" fillId="0" borderId="1" xfId="0" applyBorder="1" applyAlignment="1">
      <alignment/>
    </xf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/>
    </xf>
    <xf numFmtId="0" fontId="0" fillId="0" borderId="0" xfId="0" applyAlignment="1" quotePrefix="1">
      <alignment/>
    </xf>
    <xf numFmtId="175" fontId="0" fillId="0" borderId="0" xfId="0" applyNumberFormat="1" applyAlignment="1">
      <alignment/>
    </xf>
    <xf numFmtId="175" fontId="0" fillId="0" borderId="0" xfId="0" applyNumberFormat="1" applyAlignment="1">
      <alignment readingOrder="1"/>
    </xf>
    <xf numFmtId="0" fontId="8" fillId="0" borderId="0" xfId="0" applyFont="1" applyAlignment="1">
      <alignment/>
    </xf>
    <xf numFmtId="165" fontId="8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8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 horizontal="left"/>
    </xf>
    <xf numFmtId="1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 horizontal="right"/>
    </xf>
    <xf numFmtId="1" fontId="1" fillId="0" borderId="2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14" fontId="1" fillId="0" borderId="2" xfId="0" applyNumberFormat="1" applyFont="1" applyBorder="1" applyAlignment="1">
      <alignment/>
    </xf>
    <xf numFmtId="1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173" fontId="1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169" fontId="5" fillId="0" borderId="3" xfId="0" applyNumberFormat="1" applyFont="1" applyBorder="1" applyAlignment="1">
      <alignment/>
    </xf>
    <xf numFmtId="169" fontId="5" fillId="0" borderId="0" xfId="0" applyNumberFormat="1" applyFont="1" applyBorder="1" applyAlignment="1">
      <alignment/>
    </xf>
    <xf numFmtId="166" fontId="2" fillId="0" borderId="3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69" fontId="5" fillId="0" borderId="4" xfId="0" applyNumberFormat="1" applyFont="1" applyBorder="1" applyAlignment="1">
      <alignment/>
    </xf>
    <xf numFmtId="169" fontId="5" fillId="0" borderId="5" xfId="0" applyNumberFormat="1" applyFont="1" applyBorder="1" applyAlignment="1">
      <alignment/>
    </xf>
    <xf numFmtId="169" fontId="5" fillId="0" borderId="6" xfId="0" applyNumberFormat="1" applyFont="1" applyBorder="1" applyAlignment="1">
      <alignment/>
    </xf>
    <xf numFmtId="166" fontId="5" fillId="0" borderId="3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2" fontId="5" fillId="0" borderId="7" xfId="0" applyNumberFormat="1" applyFont="1" applyBorder="1" applyAlignment="1">
      <alignment/>
    </xf>
    <xf numFmtId="2" fontId="5" fillId="0" borderId="8" xfId="0" applyNumberFormat="1" applyFont="1" applyBorder="1" applyAlignment="1">
      <alignment/>
    </xf>
    <xf numFmtId="2" fontId="2" fillId="0" borderId="8" xfId="0" applyNumberFormat="1" applyFont="1" applyBorder="1" applyAlignment="1">
      <alignment/>
    </xf>
    <xf numFmtId="2" fontId="2" fillId="0" borderId="9" xfId="0" applyNumberFormat="1" applyFont="1" applyBorder="1" applyAlignment="1">
      <alignment/>
    </xf>
    <xf numFmtId="2" fontId="2" fillId="0" borderId="7" xfId="0" applyNumberFormat="1" applyFont="1" applyBorder="1" applyAlignment="1">
      <alignment/>
    </xf>
    <xf numFmtId="174" fontId="2" fillId="0" borderId="8" xfId="0" applyNumberFormat="1" applyFont="1" applyBorder="1" applyAlignment="1">
      <alignment/>
    </xf>
    <xf numFmtId="2" fontId="2" fillId="0" borderId="8" xfId="0" applyNumberFormat="1" applyFont="1" applyFill="1" applyBorder="1" applyAlignment="1">
      <alignment/>
    </xf>
    <xf numFmtId="2" fontId="2" fillId="0" borderId="9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1" fontId="9" fillId="2" borderId="0" xfId="0" applyNumberFormat="1" applyFont="1" applyFill="1" applyAlignment="1">
      <alignment horizontal="center"/>
    </xf>
    <xf numFmtId="1" fontId="9" fillId="2" borderId="1" xfId="0" applyNumberFormat="1" applyFont="1" applyFill="1" applyBorder="1" applyAlignment="1">
      <alignment horizontal="center"/>
    </xf>
    <xf numFmtId="168" fontId="1" fillId="0" borderId="0" xfId="0" applyNumberFormat="1" applyFont="1" applyAlignment="1">
      <alignment/>
    </xf>
    <xf numFmtId="1" fontId="10" fillId="2" borderId="2" xfId="0" applyNumberFormat="1" applyFont="1" applyFill="1" applyBorder="1" applyAlignment="1">
      <alignment horizontal="left"/>
    </xf>
    <xf numFmtId="169" fontId="5" fillId="0" borderId="10" xfId="0" applyNumberFormat="1" applyFont="1" applyBorder="1" applyAlignment="1">
      <alignment/>
    </xf>
    <xf numFmtId="166" fontId="2" fillId="0" borderId="11" xfId="0" applyNumberFormat="1" applyFont="1" applyBorder="1" applyAlignment="1">
      <alignment/>
    </xf>
    <xf numFmtId="166" fontId="5" fillId="0" borderId="11" xfId="0" applyNumberFormat="1" applyFont="1" applyBorder="1" applyAlignment="1">
      <alignment/>
    </xf>
    <xf numFmtId="1" fontId="10" fillId="3" borderId="2" xfId="0" applyNumberFormat="1" applyFont="1" applyFill="1" applyBorder="1" applyAlignment="1">
      <alignment horizontal="left"/>
    </xf>
    <xf numFmtId="1" fontId="10" fillId="4" borderId="2" xfId="0" applyNumberFormat="1" applyFont="1" applyFill="1" applyBorder="1" applyAlignment="1">
      <alignment horizontal="left"/>
    </xf>
    <xf numFmtId="1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/>
    </xf>
    <xf numFmtId="1" fontId="9" fillId="3" borderId="0" xfId="0" applyNumberFormat="1" applyFont="1" applyFill="1" applyAlignment="1">
      <alignment horizontal="center"/>
    </xf>
    <xf numFmtId="1" fontId="9" fillId="4" borderId="0" xfId="0" applyNumberFormat="1" applyFont="1" applyFill="1" applyAlignment="1">
      <alignment horizontal="center"/>
    </xf>
    <xf numFmtId="1" fontId="10" fillId="0" borderId="0" xfId="0" applyNumberFormat="1" applyFont="1" applyAlignment="1">
      <alignment horizontal="center"/>
    </xf>
    <xf numFmtId="1" fontId="10" fillId="3" borderId="1" xfId="0" applyNumberFormat="1" applyFont="1" applyFill="1" applyBorder="1" applyAlignment="1">
      <alignment horizontal="center"/>
    </xf>
    <xf numFmtId="1" fontId="10" fillId="4" borderId="1" xfId="0" applyNumberFormat="1" applyFont="1" applyFill="1" applyBorder="1" applyAlignment="1">
      <alignment horizontal="center"/>
    </xf>
    <xf numFmtId="176" fontId="5" fillId="0" borderId="0" xfId="0" applyNumberFormat="1" applyFont="1" applyBorder="1" applyAlignment="1">
      <alignment/>
    </xf>
    <xf numFmtId="176" fontId="5" fillId="0" borderId="3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2" fillId="0" borderId="8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1" fontId="1" fillId="2" borderId="0" xfId="0" applyNumberFormat="1" applyFont="1" applyFill="1" applyAlignment="1">
      <alignment horizontal="center"/>
    </xf>
    <xf numFmtId="1" fontId="1" fillId="3" borderId="0" xfId="0" applyNumberFormat="1" applyFont="1" applyFill="1" applyAlignment="1">
      <alignment horizontal="center"/>
    </xf>
    <xf numFmtId="1" fontId="0" fillId="4" borderId="0" xfId="0" applyNumberFormat="1" applyFont="1" applyFill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6">
    <dxf>
      <fill>
        <patternFill>
          <bgColor rgb="FF993366"/>
        </patternFill>
      </fill>
      <border/>
    </dxf>
    <dxf>
      <fill>
        <patternFill>
          <bgColor rgb="FFC0C0C0"/>
        </patternFill>
      </fill>
      <border/>
    </dxf>
    <dxf>
      <font>
        <b/>
        <i val="0"/>
        <color rgb="FFFFFFFF"/>
      </font>
      <fill>
        <patternFill>
          <bgColor rgb="FF000000"/>
        </patternFill>
      </fill>
      <border/>
    </dxf>
    <dxf>
      <font>
        <color rgb="FF00FF00"/>
      </font>
      <fill>
        <patternFill>
          <bgColor rgb="FF00FF00"/>
        </patternFill>
      </fill>
      <border/>
    </dxf>
    <dxf>
      <font>
        <color rgb="FFFF0000"/>
      </font>
      <fill>
        <patternFill>
          <bgColor rgb="FFFF0000"/>
        </patternFill>
      </fill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3"/>
  <sheetViews>
    <sheetView tabSelected="1" zoomScale="80" zoomScaleNormal="80" workbookViewId="0" topLeftCell="A1">
      <pane ySplit="5" topLeftCell="BM6" activePane="bottomLeft" state="frozen"/>
      <selection pane="topLeft" activeCell="A1" sqref="A1"/>
      <selection pane="bottomLeft" activeCell="AE13" sqref="AE13"/>
    </sheetView>
  </sheetViews>
  <sheetFormatPr defaultColWidth="11.421875" defaultRowHeight="12.75"/>
  <cols>
    <col min="1" max="1" width="8.7109375" style="0" bestFit="1" customWidth="1"/>
    <col min="2" max="2" width="8.140625" style="2" customWidth="1"/>
    <col min="3" max="33" width="4.8515625" style="0" customWidth="1"/>
    <col min="34" max="35" width="4.28125" style="28" customWidth="1"/>
    <col min="36" max="36" width="4.28125" style="20" customWidth="1"/>
    <col min="37" max="37" width="4.28125" style="28" customWidth="1"/>
    <col min="38" max="38" width="4.28125" style="25" customWidth="1"/>
    <col min="39" max="39" width="4.28125" style="20" customWidth="1"/>
    <col min="40" max="40" width="9.140625" style="55" hidden="1" customWidth="1"/>
  </cols>
  <sheetData>
    <row r="1" spans="1:40" s="1" customFormat="1" ht="12.75">
      <c r="A1" s="1" t="s">
        <v>51</v>
      </c>
      <c r="B1" s="46">
        <v>2010</v>
      </c>
      <c r="C1" s="1">
        <f>IF(DATE(B1,3,1)-DATE(B1,2,1)=29,"(Schaltjahr)","")</f>
      </c>
      <c r="AH1" s="101"/>
      <c r="AI1" s="99" t="s">
        <v>1</v>
      </c>
      <c r="AJ1" s="20"/>
      <c r="AK1" s="20"/>
      <c r="AL1" s="24"/>
      <c r="AM1" s="20"/>
      <c r="AN1" s="55"/>
    </row>
    <row r="2" spans="2:40" s="1" customFormat="1" ht="12.75">
      <c r="B2" s="10"/>
      <c r="J2" s="99"/>
      <c r="K2" s="99"/>
      <c r="L2" s="99"/>
      <c r="M2" s="99"/>
      <c r="N2" s="99"/>
      <c r="P2" s="99"/>
      <c r="Q2" s="99"/>
      <c r="R2" s="99"/>
      <c r="T2" s="99"/>
      <c r="U2" s="99"/>
      <c r="V2" s="99"/>
      <c r="X2" s="99"/>
      <c r="Y2" s="99"/>
      <c r="Z2" s="100"/>
      <c r="AA2" s="99"/>
      <c r="AH2" s="102"/>
      <c r="AI2" s="99" t="s">
        <v>41</v>
      </c>
      <c r="AJ2" s="20"/>
      <c r="AK2" s="20"/>
      <c r="AL2" s="24"/>
      <c r="AM2" s="20"/>
      <c r="AN2" s="55"/>
    </row>
    <row r="3" spans="1:40" s="1" customFormat="1" ht="12.75">
      <c r="A3" s="1" t="s">
        <v>52</v>
      </c>
      <c r="B3" s="42" t="s">
        <v>24</v>
      </c>
      <c r="AH3" s="103"/>
      <c r="AI3" s="99" t="s">
        <v>42</v>
      </c>
      <c r="AJ3" s="30"/>
      <c r="AK3" s="30"/>
      <c r="AL3" s="24"/>
      <c r="AM3" s="20"/>
      <c r="AN3" s="55"/>
    </row>
    <row r="4" spans="2:40" s="1" customFormat="1" ht="12.75">
      <c r="B4" s="42"/>
      <c r="AH4" s="30"/>
      <c r="AI4" s="30"/>
      <c r="AJ4" s="30"/>
      <c r="AK4" s="30"/>
      <c r="AL4" s="24"/>
      <c r="AM4" s="20"/>
      <c r="AN4" s="55"/>
    </row>
    <row r="5" spans="1:40" s="1" customFormat="1" ht="13.5" thickBot="1">
      <c r="A5" s="47"/>
      <c r="B5" s="48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52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78" t="s">
        <v>40</v>
      </c>
      <c r="AI5" s="49" t="s">
        <v>45</v>
      </c>
      <c r="AJ5" s="82" t="s">
        <v>41</v>
      </c>
      <c r="AK5" s="83" t="s">
        <v>42</v>
      </c>
      <c r="AL5" s="50" t="s">
        <v>43</v>
      </c>
      <c r="AM5" s="50" t="s">
        <v>46</v>
      </c>
      <c r="AN5" s="55" t="s">
        <v>49</v>
      </c>
    </row>
    <row r="6" spans="1:40" s="5" customFormat="1" ht="12.75">
      <c r="A6" s="77">
        <f>DATE(B1,1,1)</f>
        <v>40179</v>
      </c>
      <c r="B6" s="11"/>
      <c r="C6" s="57">
        <f>C7</f>
        <v>40179</v>
      </c>
      <c r="D6" s="58">
        <f>D7</f>
        <v>40180</v>
      </c>
      <c r="E6" s="58">
        <f aca="true" t="shared" si="0" ref="E6:AG6">E7</f>
        <v>40181</v>
      </c>
      <c r="F6" s="58">
        <f t="shared" si="0"/>
        <v>40182</v>
      </c>
      <c r="G6" s="58">
        <f t="shared" si="0"/>
        <v>40183</v>
      </c>
      <c r="H6" s="58">
        <f t="shared" si="0"/>
        <v>40184</v>
      </c>
      <c r="I6" s="58">
        <f t="shared" si="0"/>
        <v>40185</v>
      </c>
      <c r="J6" s="58">
        <f t="shared" si="0"/>
        <v>40186</v>
      </c>
      <c r="K6" s="58">
        <f t="shared" si="0"/>
        <v>40187</v>
      </c>
      <c r="L6" s="58">
        <f t="shared" si="0"/>
        <v>40188</v>
      </c>
      <c r="M6" s="58">
        <f t="shared" si="0"/>
        <v>40189</v>
      </c>
      <c r="N6" s="58">
        <f t="shared" si="0"/>
        <v>40190</v>
      </c>
      <c r="O6" s="58">
        <f t="shared" si="0"/>
        <v>40191</v>
      </c>
      <c r="P6" s="58">
        <f t="shared" si="0"/>
        <v>40192</v>
      </c>
      <c r="Q6" s="58">
        <f t="shared" si="0"/>
        <v>40193</v>
      </c>
      <c r="R6" s="58">
        <f t="shared" si="0"/>
        <v>40194</v>
      </c>
      <c r="S6" s="58">
        <f t="shared" si="0"/>
        <v>40195</v>
      </c>
      <c r="T6" s="58">
        <f t="shared" si="0"/>
        <v>40196</v>
      </c>
      <c r="U6" s="58">
        <f t="shared" si="0"/>
        <v>40197</v>
      </c>
      <c r="V6" s="58">
        <f t="shared" si="0"/>
        <v>40198</v>
      </c>
      <c r="W6" s="58">
        <f t="shared" si="0"/>
        <v>40199</v>
      </c>
      <c r="X6" s="58">
        <f t="shared" si="0"/>
        <v>40200</v>
      </c>
      <c r="Y6" s="58">
        <f t="shared" si="0"/>
        <v>40201</v>
      </c>
      <c r="Z6" s="58">
        <f t="shared" si="0"/>
        <v>40202</v>
      </c>
      <c r="AA6" s="58">
        <f t="shared" si="0"/>
        <v>40203</v>
      </c>
      <c r="AB6" s="58">
        <f t="shared" si="0"/>
        <v>40204</v>
      </c>
      <c r="AC6" s="58">
        <f t="shared" si="0"/>
        <v>40205</v>
      </c>
      <c r="AD6" s="58">
        <f t="shared" si="0"/>
        <v>40206</v>
      </c>
      <c r="AE6" s="58">
        <f t="shared" si="0"/>
        <v>40207</v>
      </c>
      <c r="AF6" s="58">
        <f t="shared" si="0"/>
        <v>40208</v>
      </c>
      <c r="AG6" s="79">
        <f t="shared" si="0"/>
        <v>40209</v>
      </c>
      <c r="AH6" s="21"/>
      <c r="AI6" s="21"/>
      <c r="AJ6" s="84"/>
      <c r="AK6" s="84"/>
      <c r="AL6" s="21"/>
      <c r="AM6" s="27"/>
      <c r="AN6" s="56"/>
    </row>
    <row r="7" spans="2:40" s="8" customFormat="1" ht="11.25">
      <c r="B7" s="74"/>
      <c r="C7" s="59">
        <f>A6</f>
        <v>40179</v>
      </c>
      <c r="D7" s="60">
        <f>C7+1</f>
        <v>40180</v>
      </c>
      <c r="E7" s="60">
        <f aca="true" t="shared" si="1" ref="E7:AG7">D7+1</f>
        <v>40181</v>
      </c>
      <c r="F7" s="60">
        <f t="shared" si="1"/>
        <v>40182</v>
      </c>
      <c r="G7" s="60">
        <f t="shared" si="1"/>
        <v>40183</v>
      </c>
      <c r="H7" s="60">
        <f t="shared" si="1"/>
        <v>40184</v>
      </c>
      <c r="I7" s="60">
        <f t="shared" si="1"/>
        <v>40185</v>
      </c>
      <c r="J7" s="60">
        <f t="shared" si="1"/>
        <v>40186</v>
      </c>
      <c r="K7" s="60">
        <f t="shared" si="1"/>
        <v>40187</v>
      </c>
      <c r="L7" s="60">
        <f t="shared" si="1"/>
        <v>40188</v>
      </c>
      <c r="M7" s="60">
        <f t="shared" si="1"/>
        <v>40189</v>
      </c>
      <c r="N7" s="60">
        <f t="shared" si="1"/>
        <v>40190</v>
      </c>
      <c r="O7" s="60">
        <f t="shared" si="1"/>
        <v>40191</v>
      </c>
      <c r="P7" s="60">
        <f t="shared" si="1"/>
        <v>40192</v>
      </c>
      <c r="Q7" s="60">
        <f t="shared" si="1"/>
        <v>40193</v>
      </c>
      <c r="R7" s="60">
        <f t="shared" si="1"/>
        <v>40194</v>
      </c>
      <c r="S7" s="60">
        <f t="shared" si="1"/>
        <v>40195</v>
      </c>
      <c r="T7" s="60">
        <f t="shared" si="1"/>
        <v>40196</v>
      </c>
      <c r="U7" s="60">
        <f t="shared" si="1"/>
        <v>40197</v>
      </c>
      <c r="V7" s="60">
        <f t="shared" si="1"/>
        <v>40198</v>
      </c>
      <c r="W7" s="60">
        <f t="shared" si="1"/>
        <v>40199</v>
      </c>
      <c r="X7" s="60">
        <f t="shared" si="1"/>
        <v>40200</v>
      </c>
      <c r="Y7" s="60">
        <f t="shared" si="1"/>
        <v>40201</v>
      </c>
      <c r="Z7" s="60">
        <f t="shared" si="1"/>
        <v>40202</v>
      </c>
      <c r="AA7" s="60">
        <f t="shared" si="1"/>
        <v>40203</v>
      </c>
      <c r="AB7" s="60">
        <f t="shared" si="1"/>
        <v>40204</v>
      </c>
      <c r="AC7" s="60">
        <f t="shared" si="1"/>
        <v>40205</v>
      </c>
      <c r="AD7" s="60">
        <f t="shared" si="1"/>
        <v>40206</v>
      </c>
      <c r="AE7" s="60">
        <f t="shared" si="1"/>
        <v>40207</v>
      </c>
      <c r="AF7" s="60">
        <f t="shared" si="1"/>
        <v>40208</v>
      </c>
      <c r="AG7" s="80">
        <f t="shared" si="1"/>
        <v>40209</v>
      </c>
      <c r="AH7" s="26"/>
      <c r="AI7" s="26"/>
      <c r="AJ7" s="85"/>
      <c r="AK7" s="84"/>
      <c r="AL7" s="22"/>
      <c r="AM7" s="27"/>
      <c r="AN7" s="56"/>
    </row>
    <row r="8" spans="1:40" s="12" customFormat="1" ht="11.25">
      <c r="A8" s="15"/>
      <c r="B8" s="11" t="s">
        <v>44</v>
      </c>
      <c r="C8" s="64">
        <f>IF(OR(DAY(C7)=1,WEEKDAY(C7)=2),TRUNC((C7-WEEKDAY(C7,2)-DATE(YEAR(C7+4-WEEKDAY(C7,2)),1,-10))/7),"")</f>
        <v>53</v>
      </c>
      <c r="D8" s="65">
        <f aca="true" t="shared" si="2" ref="D8:K8">IF(OR(DAY(D7)=1,WEEKDAY(D7)=2),TRUNC((D7-WEEKDAY(D7,2)-DATE(YEAR(D7+4-WEEKDAY(D7,2)),1,-10))/7),"")</f>
      </c>
      <c r="E8" s="65">
        <f t="shared" si="2"/>
      </c>
      <c r="F8" s="65">
        <f t="shared" si="2"/>
        <v>1</v>
      </c>
      <c r="G8" s="65">
        <f t="shared" si="2"/>
      </c>
      <c r="H8" s="65">
        <f t="shared" si="2"/>
      </c>
      <c r="I8" s="65">
        <f t="shared" si="2"/>
      </c>
      <c r="J8" s="65">
        <f t="shared" si="2"/>
      </c>
      <c r="K8" s="65">
        <f t="shared" si="2"/>
      </c>
      <c r="L8" s="65">
        <f aca="true" t="shared" si="3" ref="L8:AG8">IF(OR(DAY(L7)=1,WEEKDAY(L7)=2),TRUNC((L7-WEEKDAY(L7,2)-DATE(YEAR(L7+4-WEEKDAY(L7,2)),1,-10))/7),"")</f>
      </c>
      <c r="M8" s="65">
        <f t="shared" si="3"/>
        <v>2</v>
      </c>
      <c r="N8" s="65">
        <f t="shared" si="3"/>
      </c>
      <c r="O8" s="65">
        <f t="shared" si="3"/>
      </c>
      <c r="P8" s="65">
        <f t="shared" si="3"/>
      </c>
      <c r="Q8" s="65">
        <f t="shared" si="3"/>
      </c>
      <c r="R8" s="65">
        <f t="shared" si="3"/>
      </c>
      <c r="S8" s="65">
        <f t="shared" si="3"/>
      </c>
      <c r="T8" s="65">
        <f t="shared" si="3"/>
        <v>3</v>
      </c>
      <c r="U8" s="65">
        <f t="shared" si="3"/>
      </c>
      <c r="V8" s="65">
        <f t="shared" si="3"/>
      </c>
      <c r="W8" s="65">
        <f t="shared" si="3"/>
      </c>
      <c r="X8" s="65">
        <f t="shared" si="3"/>
      </c>
      <c r="Y8" s="65">
        <f t="shared" si="3"/>
      </c>
      <c r="Z8" s="65">
        <f t="shared" si="3"/>
      </c>
      <c r="AA8" s="65">
        <f t="shared" si="3"/>
        <v>4</v>
      </c>
      <c r="AB8" s="65">
        <f t="shared" si="3"/>
      </c>
      <c r="AC8" s="65">
        <f t="shared" si="3"/>
      </c>
      <c r="AD8" s="65">
        <f t="shared" si="3"/>
      </c>
      <c r="AE8" s="65">
        <f t="shared" si="3"/>
      </c>
      <c r="AF8" s="65">
        <f t="shared" si="3"/>
      </c>
      <c r="AG8" s="81">
        <f t="shared" si="3"/>
      </c>
      <c r="AH8" s="27"/>
      <c r="AI8" s="27"/>
      <c r="AJ8" s="85"/>
      <c r="AK8" s="84"/>
      <c r="AL8" s="23"/>
      <c r="AM8" s="27"/>
      <c r="AN8" s="56"/>
    </row>
    <row r="9" spans="2:40" s="15" customFormat="1" ht="13.5" customHeight="1">
      <c r="B9" s="31"/>
      <c r="C9" s="66"/>
      <c r="D9" s="67"/>
      <c r="E9" s="67"/>
      <c r="F9" s="67"/>
      <c r="G9" s="67"/>
      <c r="H9" s="67"/>
      <c r="I9" s="67"/>
      <c r="J9" s="67"/>
      <c r="K9" s="67"/>
      <c r="L9" s="67"/>
      <c r="M9" s="67"/>
      <c r="N9" s="68"/>
      <c r="O9" s="68"/>
      <c r="P9" s="68"/>
      <c r="Q9" s="68"/>
      <c r="R9" s="68"/>
      <c r="S9" s="9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9"/>
      <c r="AH9" s="75">
        <f>COUNTIF(C11:AG11,"WAHR")</f>
        <v>1</v>
      </c>
      <c r="AI9" s="26">
        <f>DAY(MAX(C7:AG7))-COUNTIF(C10:AG10,"WAHR")-COUNTIF(C11:AG11,"WAHR")</f>
        <v>20</v>
      </c>
      <c r="AJ9" s="86">
        <f>COUNTIF(C9:AG9,"u")</f>
        <v>0</v>
      </c>
      <c r="AK9" s="87">
        <f>COUNTIF(C9:AG9,"k")</f>
        <v>0</v>
      </c>
      <c r="AL9" s="22">
        <f>AI9-AJ9-AK9</f>
        <v>20</v>
      </c>
      <c r="AM9" s="27">
        <f>COUNTIF(C9:AG9,"&gt;0")</f>
        <v>0</v>
      </c>
      <c r="AN9" s="56">
        <f>SUM(C9:AG9)*35</f>
        <v>0</v>
      </c>
    </row>
    <row r="10" spans="1:40" s="8" customFormat="1" ht="11.25" hidden="1">
      <c r="A10" s="7"/>
      <c r="B10" s="11"/>
      <c r="C10" s="8" t="b">
        <f>OR(WEEKDAY(C6)=1,WEEKDAY(C6)=7)</f>
        <v>0</v>
      </c>
      <c r="D10" s="8" t="b">
        <f>OR(WEEKDAY(D6)=1,WEEKDAY(D6)=7)</f>
        <v>1</v>
      </c>
      <c r="E10" s="8" t="b">
        <f aca="true" t="shared" si="4" ref="E10:AG10">OR(WEEKDAY(E6)=1,WEEKDAY(E6)=7)</f>
        <v>1</v>
      </c>
      <c r="F10" s="8" t="b">
        <f t="shared" si="4"/>
        <v>0</v>
      </c>
      <c r="G10" s="8" t="b">
        <f t="shared" si="4"/>
        <v>0</v>
      </c>
      <c r="H10" s="8" t="b">
        <f t="shared" si="4"/>
        <v>0</v>
      </c>
      <c r="I10" s="8" t="b">
        <f t="shared" si="4"/>
        <v>0</v>
      </c>
      <c r="J10" s="8" t="b">
        <f t="shared" si="4"/>
        <v>0</v>
      </c>
      <c r="K10" s="8" t="b">
        <f t="shared" si="4"/>
        <v>1</v>
      </c>
      <c r="L10" s="8" t="b">
        <f t="shared" si="4"/>
        <v>1</v>
      </c>
      <c r="M10" s="8" t="b">
        <f t="shared" si="4"/>
        <v>0</v>
      </c>
      <c r="N10" s="8" t="b">
        <f t="shared" si="4"/>
        <v>0</v>
      </c>
      <c r="O10" s="8" t="b">
        <f t="shared" si="4"/>
        <v>0</v>
      </c>
      <c r="P10" s="8" t="b">
        <f t="shared" si="4"/>
        <v>0</v>
      </c>
      <c r="Q10" s="8" t="b">
        <f t="shared" si="4"/>
        <v>0</v>
      </c>
      <c r="R10" s="8" t="b">
        <f t="shared" si="4"/>
        <v>1</v>
      </c>
      <c r="S10" s="8" t="b">
        <f t="shared" si="4"/>
        <v>1</v>
      </c>
      <c r="T10" s="8" t="b">
        <f t="shared" si="4"/>
        <v>0</v>
      </c>
      <c r="U10" s="8" t="b">
        <f t="shared" si="4"/>
        <v>0</v>
      </c>
      <c r="V10" s="8" t="b">
        <f t="shared" si="4"/>
        <v>0</v>
      </c>
      <c r="W10" s="8" t="b">
        <f t="shared" si="4"/>
        <v>0</v>
      </c>
      <c r="X10" s="8" t="b">
        <f t="shared" si="4"/>
        <v>0</v>
      </c>
      <c r="Y10" s="8" t="b">
        <f t="shared" si="4"/>
        <v>1</v>
      </c>
      <c r="Z10" s="8" t="b">
        <f t="shared" si="4"/>
        <v>1</v>
      </c>
      <c r="AA10" s="8" t="b">
        <f t="shared" si="4"/>
        <v>0</v>
      </c>
      <c r="AB10" s="8" t="b">
        <f t="shared" si="4"/>
        <v>0</v>
      </c>
      <c r="AC10" s="8" t="b">
        <f t="shared" si="4"/>
        <v>0</v>
      </c>
      <c r="AD10" s="8" t="b">
        <f t="shared" si="4"/>
        <v>0</v>
      </c>
      <c r="AE10" s="8" t="b">
        <f t="shared" si="4"/>
        <v>0</v>
      </c>
      <c r="AF10" s="8" t="b">
        <f t="shared" si="4"/>
        <v>1</v>
      </c>
      <c r="AG10" s="8" t="b">
        <f t="shared" si="4"/>
        <v>1</v>
      </c>
      <c r="AH10" s="26"/>
      <c r="AI10" s="54" t="s">
        <v>48</v>
      </c>
      <c r="AJ10" s="85"/>
      <c r="AK10" s="84"/>
      <c r="AL10" s="22"/>
      <c r="AM10" s="27"/>
      <c r="AN10" s="56"/>
    </row>
    <row r="11" spans="1:40" s="8" customFormat="1" ht="11.25" hidden="1">
      <c r="A11" s="7"/>
      <c r="C11" s="29" t="b">
        <f aca="true" t="shared" si="5" ref="C11:AG11">AND(VLOOKUP(C7,Feiertagsdaten,MATCH(Bundesland,Bundeslaendernamen)+2,FALSE)="x",C10=FALSE)</f>
        <v>1</v>
      </c>
      <c r="D11" s="29" t="e">
        <f t="shared" si="5"/>
        <v>#N/A</v>
      </c>
      <c r="E11" s="29" t="e">
        <f t="shared" si="5"/>
        <v>#N/A</v>
      </c>
      <c r="F11" s="29" t="e">
        <f t="shared" si="5"/>
        <v>#N/A</v>
      </c>
      <c r="G11" s="29" t="e">
        <f t="shared" si="5"/>
        <v>#N/A</v>
      </c>
      <c r="H11" s="29" t="b">
        <f t="shared" si="5"/>
        <v>0</v>
      </c>
      <c r="I11" s="29" t="e">
        <f t="shared" si="5"/>
        <v>#N/A</v>
      </c>
      <c r="J11" s="29" t="e">
        <f t="shared" si="5"/>
        <v>#N/A</v>
      </c>
      <c r="K11" s="29" t="e">
        <f t="shared" si="5"/>
        <v>#N/A</v>
      </c>
      <c r="L11" s="29" t="e">
        <f t="shared" si="5"/>
        <v>#N/A</v>
      </c>
      <c r="M11" s="29" t="e">
        <f t="shared" si="5"/>
        <v>#N/A</v>
      </c>
      <c r="N11" s="29" t="e">
        <f t="shared" si="5"/>
        <v>#N/A</v>
      </c>
      <c r="O11" s="29" t="e">
        <f t="shared" si="5"/>
        <v>#N/A</v>
      </c>
      <c r="P11" s="29" t="e">
        <f t="shared" si="5"/>
        <v>#N/A</v>
      </c>
      <c r="Q11" s="29" t="e">
        <f t="shared" si="5"/>
        <v>#N/A</v>
      </c>
      <c r="R11" s="29" t="e">
        <f t="shared" si="5"/>
        <v>#N/A</v>
      </c>
      <c r="S11" s="29" t="e">
        <f t="shared" si="5"/>
        <v>#N/A</v>
      </c>
      <c r="T11" s="29" t="e">
        <f t="shared" si="5"/>
        <v>#N/A</v>
      </c>
      <c r="U11" s="29" t="e">
        <f t="shared" si="5"/>
        <v>#N/A</v>
      </c>
      <c r="V11" s="29" t="e">
        <f t="shared" si="5"/>
        <v>#N/A</v>
      </c>
      <c r="W11" s="29" t="e">
        <f t="shared" si="5"/>
        <v>#N/A</v>
      </c>
      <c r="X11" s="29" t="e">
        <f t="shared" si="5"/>
        <v>#N/A</v>
      </c>
      <c r="Y11" s="29" t="e">
        <f t="shared" si="5"/>
        <v>#N/A</v>
      </c>
      <c r="Z11" s="29" t="e">
        <f t="shared" si="5"/>
        <v>#N/A</v>
      </c>
      <c r="AA11" s="29" t="e">
        <f t="shared" si="5"/>
        <v>#N/A</v>
      </c>
      <c r="AB11" s="29" t="e">
        <f t="shared" si="5"/>
        <v>#N/A</v>
      </c>
      <c r="AC11" s="29" t="e">
        <f t="shared" si="5"/>
        <v>#N/A</v>
      </c>
      <c r="AD11" s="29" t="e">
        <f t="shared" si="5"/>
        <v>#N/A</v>
      </c>
      <c r="AE11" s="29" t="e">
        <f t="shared" si="5"/>
        <v>#N/A</v>
      </c>
      <c r="AF11" s="29" t="e">
        <f t="shared" si="5"/>
        <v>#N/A</v>
      </c>
      <c r="AG11" s="29" t="e">
        <f t="shared" si="5"/>
        <v>#N/A</v>
      </c>
      <c r="AH11" s="26"/>
      <c r="AI11" s="53" t="s">
        <v>50</v>
      </c>
      <c r="AJ11" s="85"/>
      <c r="AK11" s="84"/>
      <c r="AL11" s="22"/>
      <c r="AM11" s="27"/>
      <c r="AN11" s="56"/>
    </row>
    <row r="12" spans="2:40" s="8" customFormat="1" ht="11.25">
      <c r="B12" s="7"/>
      <c r="AH12" s="26"/>
      <c r="AI12" s="26"/>
      <c r="AJ12" s="85"/>
      <c r="AK12" s="84"/>
      <c r="AL12" s="22"/>
      <c r="AM12" s="27"/>
      <c r="AN12" s="56"/>
    </row>
    <row r="13" spans="1:40" s="8" customFormat="1" ht="12.75">
      <c r="A13" s="77">
        <f>DATE(YEAR(A6),MONTH(A6)+1,1)</f>
        <v>40210</v>
      </c>
      <c r="B13" s="11"/>
      <c r="C13" s="61">
        <f>C14</f>
        <v>40210</v>
      </c>
      <c r="D13" s="62">
        <f>D14</f>
        <v>40211</v>
      </c>
      <c r="E13" s="62">
        <f aca="true" t="shared" si="6" ref="E13:AE13">E14</f>
        <v>40212</v>
      </c>
      <c r="F13" s="62">
        <f t="shared" si="6"/>
        <v>40213</v>
      </c>
      <c r="G13" s="62">
        <f t="shared" si="6"/>
        <v>40214</v>
      </c>
      <c r="H13" s="62">
        <f t="shared" si="6"/>
        <v>40215</v>
      </c>
      <c r="I13" s="62">
        <f t="shared" si="6"/>
        <v>40216</v>
      </c>
      <c r="J13" s="62">
        <f t="shared" si="6"/>
        <v>40217</v>
      </c>
      <c r="K13" s="62">
        <f t="shared" si="6"/>
        <v>40218</v>
      </c>
      <c r="L13" s="62">
        <f t="shared" si="6"/>
        <v>40219</v>
      </c>
      <c r="M13" s="62">
        <f t="shared" si="6"/>
        <v>40220</v>
      </c>
      <c r="N13" s="62">
        <f t="shared" si="6"/>
        <v>40221</v>
      </c>
      <c r="O13" s="62">
        <f t="shared" si="6"/>
        <v>40222</v>
      </c>
      <c r="P13" s="62">
        <f t="shared" si="6"/>
        <v>40223</v>
      </c>
      <c r="Q13" s="62">
        <f t="shared" si="6"/>
        <v>40224</v>
      </c>
      <c r="R13" s="62">
        <f t="shared" si="6"/>
        <v>40225</v>
      </c>
      <c r="S13" s="62">
        <f t="shared" si="6"/>
        <v>40226</v>
      </c>
      <c r="T13" s="62">
        <f t="shared" si="6"/>
        <v>40227</v>
      </c>
      <c r="U13" s="62">
        <f t="shared" si="6"/>
        <v>40228</v>
      </c>
      <c r="V13" s="62">
        <f t="shared" si="6"/>
        <v>40229</v>
      </c>
      <c r="W13" s="62">
        <f t="shared" si="6"/>
        <v>40230</v>
      </c>
      <c r="X13" s="62">
        <f t="shared" si="6"/>
        <v>40231</v>
      </c>
      <c r="Y13" s="62">
        <f t="shared" si="6"/>
        <v>40232</v>
      </c>
      <c r="Z13" s="62">
        <f t="shared" si="6"/>
        <v>40233</v>
      </c>
      <c r="AA13" s="62">
        <f t="shared" si="6"/>
        <v>40234</v>
      </c>
      <c r="AB13" s="62">
        <f t="shared" si="6"/>
        <v>40235</v>
      </c>
      <c r="AC13" s="62">
        <f t="shared" si="6"/>
        <v>40236</v>
      </c>
      <c r="AD13" s="62">
        <f t="shared" si="6"/>
        <v>40237</v>
      </c>
      <c r="AE13" s="62">
        <f t="shared" si="6"/>
      </c>
      <c r="AF13" s="62"/>
      <c r="AG13" s="63"/>
      <c r="AH13" s="26"/>
      <c r="AI13" s="26"/>
      <c r="AJ13" s="85"/>
      <c r="AK13" s="84"/>
      <c r="AL13" s="22"/>
      <c r="AM13" s="27"/>
      <c r="AN13" s="56"/>
    </row>
    <row r="14" spans="1:40" s="8" customFormat="1" ht="11.25">
      <c r="A14" s="7"/>
      <c r="B14" s="74"/>
      <c r="C14" s="59">
        <f>A13</f>
        <v>40210</v>
      </c>
      <c r="D14" s="60">
        <f>C14+1</f>
        <v>40211</v>
      </c>
      <c r="E14" s="60">
        <f aca="true" t="shared" si="7" ref="E14:AD14">D14+1</f>
        <v>40212</v>
      </c>
      <c r="F14" s="60">
        <f t="shared" si="7"/>
        <v>40213</v>
      </c>
      <c r="G14" s="60">
        <f t="shared" si="7"/>
        <v>40214</v>
      </c>
      <c r="H14" s="60">
        <f t="shared" si="7"/>
        <v>40215</v>
      </c>
      <c r="I14" s="60">
        <f t="shared" si="7"/>
        <v>40216</v>
      </c>
      <c r="J14" s="60">
        <f t="shared" si="7"/>
        <v>40217</v>
      </c>
      <c r="K14" s="60">
        <f t="shared" si="7"/>
        <v>40218</v>
      </c>
      <c r="L14" s="60">
        <f t="shared" si="7"/>
        <v>40219</v>
      </c>
      <c r="M14" s="60">
        <f t="shared" si="7"/>
        <v>40220</v>
      </c>
      <c r="N14" s="60">
        <f t="shared" si="7"/>
        <v>40221</v>
      </c>
      <c r="O14" s="60">
        <f t="shared" si="7"/>
        <v>40222</v>
      </c>
      <c r="P14" s="60">
        <f t="shared" si="7"/>
        <v>40223</v>
      </c>
      <c r="Q14" s="60">
        <f t="shared" si="7"/>
        <v>40224</v>
      </c>
      <c r="R14" s="60">
        <f t="shared" si="7"/>
        <v>40225</v>
      </c>
      <c r="S14" s="60">
        <f t="shared" si="7"/>
        <v>40226</v>
      </c>
      <c r="T14" s="60">
        <f t="shared" si="7"/>
        <v>40227</v>
      </c>
      <c r="U14" s="60">
        <f t="shared" si="7"/>
        <v>40228</v>
      </c>
      <c r="V14" s="60">
        <f t="shared" si="7"/>
        <v>40229</v>
      </c>
      <c r="W14" s="60">
        <f t="shared" si="7"/>
        <v>40230</v>
      </c>
      <c r="X14" s="60">
        <f t="shared" si="7"/>
        <v>40231</v>
      </c>
      <c r="Y14" s="60">
        <f t="shared" si="7"/>
        <v>40232</v>
      </c>
      <c r="Z14" s="60">
        <f t="shared" si="7"/>
        <v>40233</v>
      </c>
      <c r="AA14" s="60">
        <f t="shared" si="7"/>
        <v>40234</v>
      </c>
      <c r="AB14" s="60">
        <f t="shared" si="7"/>
        <v>40235</v>
      </c>
      <c r="AC14" s="60">
        <f t="shared" si="7"/>
        <v>40236</v>
      </c>
      <c r="AD14" s="60">
        <f t="shared" si="7"/>
        <v>40237</v>
      </c>
      <c r="AE14" s="60">
        <f>IF(DATE(B1,3,1)-DATE(B1,2,1)=29,AD14+1,"")</f>
      </c>
      <c r="AF14" s="60"/>
      <c r="AG14" s="80"/>
      <c r="AH14" s="26"/>
      <c r="AI14" s="26"/>
      <c r="AJ14" s="85"/>
      <c r="AK14" s="84"/>
      <c r="AL14" s="22"/>
      <c r="AM14" s="27"/>
      <c r="AN14" s="56"/>
    </row>
    <row r="15" spans="1:40" s="8" customFormat="1" ht="11.25">
      <c r="A15" s="7"/>
      <c r="B15" s="11" t="s">
        <v>44</v>
      </c>
      <c r="C15" s="64">
        <f aca="true" t="shared" si="8" ref="C15:AE15">IF(OR(DAY(C14)=1,WEEKDAY(C14)=2),TRUNC((C14-WEEKDAY(C14,2)-DATE(YEAR(C14+4-WEEKDAY(C14,2)),1,-10))/7),"")</f>
        <v>5</v>
      </c>
      <c r="D15" s="65">
        <f t="shared" si="8"/>
      </c>
      <c r="E15" s="65">
        <f t="shared" si="8"/>
      </c>
      <c r="F15" s="65">
        <f t="shared" si="8"/>
      </c>
      <c r="G15" s="65">
        <f t="shared" si="8"/>
      </c>
      <c r="H15" s="65">
        <f t="shared" si="8"/>
      </c>
      <c r="I15" s="65">
        <f t="shared" si="8"/>
      </c>
      <c r="J15" s="65">
        <f t="shared" si="8"/>
        <v>6</v>
      </c>
      <c r="K15" s="65">
        <f t="shared" si="8"/>
      </c>
      <c r="L15" s="65">
        <f t="shared" si="8"/>
      </c>
      <c r="M15" s="65">
        <f t="shared" si="8"/>
      </c>
      <c r="N15" s="65">
        <f t="shared" si="8"/>
      </c>
      <c r="O15" s="65">
        <f t="shared" si="8"/>
      </c>
      <c r="P15" s="65">
        <f t="shared" si="8"/>
      </c>
      <c r="Q15" s="65">
        <f t="shared" si="8"/>
        <v>7</v>
      </c>
      <c r="R15" s="65">
        <f t="shared" si="8"/>
      </c>
      <c r="S15" s="65">
        <f t="shared" si="8"/>
      </c>
      <c r="T15" s="65">
        <f t="shared" si="8"/>
      </c>
      <c r="U15" s="65">
        <f t="shared" si="8"/>
      </c>
      <c r="V15" s="65">
        <f t="shared" si="8"/>
      </c>
      <c r="W15" s="65">
        <f t="shared" si="8"/>
      </c>
      <c r="X15" s="65">
        <f t="shared" si="8"/>
        <v>8</v>
      </c>
      <c r="Y15" s="65">
        <f t="shared" si="8"/>
      </c>
      <c r="Z15" s="65">
        <f t="shared" si="8"/>
      </c>
      <c r="AA15" s="65">
        <f t="shared" si="8"/>
      </c>
      <c r="AB15" s="65">
        <f t="shared" si="8"/>
      </c>
      <c r="AC15" s="65">
        <f t="shared" si="8"/>
      </c>
      <c r="AD15" s="65">
        <f t="shared" si="8"/>
      </c>
      <c r="AE15" s="65" t="e">
        <f t="shared" si="8"/>
        <v>#VALUE!</v>
      </c>
      <c r="AF15" s="65"/>
      <c r="AG15" s="81"/>
      <c r="AH15" s="26"/>
      <c r="AI15" s="26"/>
      <c r="AJ15" s="85"/>
      <c r="AK15" s="84"/>
      <c r="AL15" s="22"/>
      <c r="AM15" s="27"/>
      <c r="AN15" s="56"/>
    </row>
    <row r="16" spans="1:40" s="15" customFormat="1" ht="13.5" customHeight="1">
      <c r="A16" s="18"/>
      <c r="B16" s="31"/>
      <c r="C16" s="70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71"/>
      <c r="AG16" s="69"/>
      <c r="AH16" s="75">
        <f>COUNTIF(C18:AG18,"WAHR")</f>
        <v>0</v>
      </c>
      <c r="AI16" s="26">
        <f>DAY(MAX(C14:AG14))-COUNTIF(C17:AG17,"WAHR")-COUNTIF(C18:AG18,"WAHR")</f>
        <v>20</v>
      </c>
      <c r="AJ16" s="86">
        <f>COUNTIF(C16:AG16,"u")</f>
        <v>0</v>
      </c>
      <c r="AK16" s="87">
        <f>COUNTIF(C16:AG16,"k")</f>
        <v>0</v>
      </c>
      <c r="AL16" s="22">
        <f>AI16-AJ16-AK16</f>
        <v>20</v>
      </c>
      <c r="AM16" s="27">
        <f>IF(DATE(B1,3,1)-DATE(B1,2,1)=29,COUNTIF(C16:AE16,"&gt;0"),COUNTIF(C16:AD16,"&gt;0"))</f>
        <v>0</v>
      </c>
      <c r="AN16" s="56">
        <f>SUM(C16:AG16)*35</f>
        <v>0</v>
      </c>
    </row>
    <row r="17" spans="1:40" s="8" customFormat="1" ht="11.25" hidden="1">
      <c r="A17" s="7"/>
      <c r="B17" s="11"/>
      <c r="C17" s="8" t="b">
        <f>OR(WEEKDAY(C13)=1,WEEKDAY(C13)=7)</f>
        <v>0</v>
      </c>
      <c r="D17" s="8" t="b">
        <f>OR(WEEKDAY(D13)=1,WEEKDAY(D13)=7)</f>
        <v>0</v>
      </c>
      <c r="E17" s="8" t="b">
        <f aca="true" t="shared" si="9" ref="E17:AD17">OR(WEEKDAY(E13)=1,WEEKDAY(E13)=7)</f>
        <v>0</v>
      </c>
      <c r="F17" s="8" t="b">
        <f t="shared" si="9"/>
        <v>0</v>
      </c>
      <c r="G17" s="8" t="b">
        <f t="shared" si="9"/>
        <v>0</v>
      </c>
      <c r="H17" s="8" t="b">
        <f t="shared" si="9"/>
        <v>1</v>
      </c>
      <c r="I17" s="8" t="b">
        <f t="shared" si="9"/>
        <v>1</v>
      </c>
      <c r="J17" s="8" t="b">
        <f t="shared" si="9"/>
        <v>0</v>
      </c>
      <c r="K17" s="8" t="b">
        <f t="shared" si="9"/>
        <v>0</v>
      </c>
      <c r="L17" s="8" t="b">
        <f t="shared" si="9"/>
        <v>0</v>
      </c>
      <c r="M17" s="8" t="b">
        <f t="shared" si="9"/>
        <v>0</v>
      </c>
      <c r="N17" s="8" t="b">
        <f t="shared" si="9"/>
        <v>0</v>
      </c>
      <c r="O17" s="8" t="b">
        <f t="shared" si="9"/>
        <v>1</v>
      </c>
      <c r="P17" s="8" t="b">
        <f t="shared" si="9"/>
        <v>1</v>
      </c>
      <c r="Q17" s="8" t="b">
        <f t="shared" si="9"/>
        <v>0</v>
      </c>
      <c r="R17" s="8" t="b">
        <f t="shared" si="9"/>
        <v>0</v>
      </c>
      <c r="S17" s="8" t="b">
        <f t="shared" si="9"/>
        <v>0</v>
      </c>
      <c r="T17" s="8" t="b">
        <f t="shared" si="9"/>
        <v>0</v>
      </c>
      <c r="U17" s="8" t="b">
        <f t="shared" si="9"/>
        <v>0</v>
      </c>
      <c r="V17" s="8" t="b">
        <f t="shared" si="9"/>
        <v>1</v>
      </c>
      <c r="W17" s="8" t="b">
        <f t="shared" si="9"/>
        <v>1</v>
      </c>
      <c r="X17" s="8" t="b">
        <f t="shared" si="9"/>
        <v>0</v>
      </c>
      <c r="Y17" s="8" t="b">
        <f t="shared" si="9"/>
        <v>0</v>
      </c>
      <c r="Z17" s="8" t="b">
        <f t="shared" si="9"/>
        <v>0</v>
      </c>
      <c r="AA17" s="8" t="b">
        <f t="shared" si="9"/>
        <v>0</v>
      </c>
      <c r="AB17" s="8" t="b">
        <f t="shared" si="9"/>
        <v>0</v>
      </c>
      <c r="AC17" s="8" t="b">
        <f t="shared" si="9"/>
        <v>1</v>
      </c>
      <c r="AD17" s="8" t="b">
        <f t="shared" si="9"/>
        <v>1</v>
      </c>
      <c r="AE17" s="8">
        <f>IF(DATE(B1,3,1)-DATE(B1,2,1)=29,OR(WEEKDAY(AE13)=1,WEEKDAY(AE13)=7),"")</f>
      </c>
      <c r="AH17" s="26"/>
      <c r="AI17" s="26"/>
      <c r="AJ17" s="85"/>
      <c r="AK17" s="84"/>
      <c r="AL17" s="22"/>
      <c r="AM17" s="27"/>
      <c r="AN17" s="56"/>
    </row>
    <row r="18" spans="1:40" s="8" customFormat="1" ht="11.25" hidden="1">
      <c r="A18" s="7"/>
      <c r="B18" s="11"/>
      <c r="C18" s="29" t="e">
        <f aca="true" t="shared" si="10" ref="C18:AE18">AND(VLOOKUP(C14,Feiertagsdaten,MATCH(Bundesland,Bundeslaendernamen)+2,FALSE)="x",C17=FALSE)</f>
        <v>#N/A</v>
      </c>
      <c r="D18" s="29" t="e">
        <f t="shared" si="10"/>
        <v>#N/A</v>
      </c>
      <c r="E18" s="29" t="e">
        <f t="shared" si="10"/>
        <v>#N/A</v>
      </c>
      <c r="F18" s="29" t="e">
        <f t="shared" si="10"/>
        <v>#N/A</v>
      </c>
      <c r="G18" s="29" t="e">
        <f t="shared" si="10"/>
        <v>#N/A</v>
      </c>
      <c r="H18" s="29" t="e">
        <f t="shared" si="10"/>
        <v>#N/A</v>
      </c>
      <c r="I18" s="29" t="e">
        <f t="shared" si="10"/>
        <v>#N/A</v>
      </c>
      <c r="J18" s="29" t="e">
        <f t="shared" si="10"/>
        <v>#N/A</v>
      </c>
      <c r="K18" s="29" t="e">
        <f t="shared" si="10"/>
        <v>#N/A</v>
      </c>
      <c r="L18" s="29" t="e">
        <f t="shared" si="10"/>
        <v>#N/A</v>
      </c>
      <c r="M18" s="29" t="e">
        <f t="shared" si="10"/>
        <v>#N/A</v>
      </c>
      <c r="N18" s="29" t="e">
        <f t="shared" si="10"/>
        <v>#N/A</v>
      </c>
      <c r="O18" s="29" t="e">
        <f t="shared" si="10"/>
        <v>#N/A</v>
      </c>
      <c r="P18" s="29" t="e">
        <f t="shared" si="10"/>
        <v>#N/A</v>
      </c>
      <c r="Q18" s="29" t="e">
        <f t="shared" si="10"/>
        <v>#N/A</v>
      </c>
      <c r="R18" s="29" t="e">
        <f t="shared" si="10"/>
        <v>#N/A</v>
      </c>
      <c r="S18" s="29" t="e">
        <f t="shared" si="10"/>
        <v>#N/A</v>
      </c>
      <c r="T18" s="29" t="e">
        <f t="shared" si="10"/>
        <v>#N/A</v>
      </c>
      <c r="U18" s="29" t="e">
        <f t="shared" si="10"/>
        <v>#N/A</v>
      </c>
      <c r="V18" s="29" t="e">
        <f t="shared" si="10"/>
        <v>#N/A</v>
      </c>
      <c r="W18" s="29" t="e">
        <f t="shared" si="10"/>
        <v>#N/A</v>
      </c>
      <c r="X18" s="29" t="e">
        <f t="shared" si="10"/>
        <v>#N/A</v>
      </c>
      <c r="Y18" s="29" t="e">
        <f t="shared" si="10"/>
        <v>#N/A</v>
      </c>
      <c r="Z18" s="29" t="e">
        <f t="shared" si="10"/>
        <v>#N/A</v>
      </c>
      <c r="AA18" s="29" t="e">
        <f t="shared" si="10"/>
        <v>#N/A</v>
      </c>
      <c r="AB18" s="29" t="e">
        <f t="shared" si="10"/>
        <v>#N/A</v>
      </c>
      <c r="AC18" s="29" t="e">
        <f t="shared" si="10"/>
        <v>#N/A</v>
      </c>
      <c r="AD18" s="29" t="e">
        <f t="shared" si="10"/>
        <v>#N/A</v>
      </c>
      <c r="AE18" s="29" t="e">
        <f t="shared" si="10"/>
        <v>#N/A</v>
      </c>
      <c r="AH18" s="26"/>
      <c r="AI18" s="26"/>
      <c r="AJ18" s="85"/>
      <c r="AK18" s="84"/>
      <c r="AL18" s="22"/>
      <c r="AM18" s="27"/>
      <c r="AN18" s="56"/>
    </row>
    <row r="19" spans="1:40" s="8" customFormat="1" ht="11.25">
      <c r="A19" s="7"/>
      <c r="B19" s="11"/>
      <c r="AH19" s="26"/>
      <c r="AI19" s="26"/>
      <c r="AJ19" s="85"/>
      <c r="AK19" s="84"/>
      <c r="AL19" s="22"/>
      <c r="AM19" s="27"/>
      <c r="AN19" s="56"/>
    </row>
    <row r="20" spans="1:40" s="8" customFormat="1" ht="12.75">
      <c r="A20" s="77">
        <f>DATE(YEAR(A13),MONTH(A13)+1,1)</f>
        <v>40238</v>
      </c>
      <c r="B20" s="11"/>
      <c r="C20" s="61">
        <f>C21</f>
        <v>40238</v>
      </c>
      <c r="D20" s="62">
        <f>D21</f>
        <v>40239</v>
      </c>
      <c r="E20" s="62">
        <f aca="true" t="shared" si="11" ref="E20:AG20">E21</f>
        <v>40240</v>
      </c>
      <c r="F20" s="62">
        <f t="shared" si="11"/>
        <v>40241</v>
      </c>
      <c r="G20" s="62">
        <f t="shared" si="11"/>
        <v>40242</v>
      </c>
      <c r="H20" s="62">
        <f t="shared" si="11"/>
        <v>40243</v>
      </c>
      <c r="I20" s="62">
        <f t="shared" si="11"/>
        <v>40244</v>
      </c>
      <c r="J20" s="62">
        <f t="shared" si="11"/>
        <v>40245</v>
      </c>
      <c r="K20" s="62">
        <f t="shared" si="11"/>
        <v>40246</v>
      </c>
      <c r="L20" s="62">
        <f t="shared" si="11"/>
        <v>40247</v>
      </c>
      <c r="M20" s="62">
        <f t="shared" si="11"/>
        <v>40248</v>
      </c>
      <c r="N20" s="62">
        <f t="shared" si="11"/>
        <v>40249</v>
      </c>
      <c r="O20" s="62">
        <f t="shared" si="11"/>
        <v>40250</v>
      </c>
      <c r="P20" s="62">
        <f t="shared" si="11"/>
        <v>40251</v>
      </c>
      <c r="Q20" s="62">
        <f t="shared" si="11"/>
        <v>40252</v>
      </c>
      <c r="R20" s="62">
        <f t="shared" si="11"/>
        <v>40253</v>
      </c>
      <c r="S20" s="62">
        <f t="shared" si="11"/>
        <v>40254</v>
      </c>
      <c r="T20" s="62">
        <f t="shared" si="11"/>
        <v>40255</v>
      </c>
      <c r="U20" s="62">
        <f t="shared" si="11"/>
        <v>40256</v>
      </c>
      <c r="V20" s="62">
        <f t="shared" si="11"/>
        <v>40257</v>
      </c>
      <c r="W20" s="62">
        <f t="shared" si="11"/>
        <v>40258</v>
      </c>
      <c r="X20" s="62">
        <f t="shared" si="11"/>
        <v>40259</v>
      </c>
      <c r="Y20" s="62">
        <f t="shared" si="11"/>
        <v>40260</v>
      </c>
      <c r="Z20" s="62">
        <f t="shared" si="11"/>
        <v>40261</v>
      </c>
      <c r="AA20" s="62">
        <f t="shared" si="11"/>
        <v>40262</v>
      </c>
      <c r="AB20" s="62">
        <f t="shared" si="11"/>
        <v>40263</v>
      </c>
      <c r="AC20" s="62">
        <f t="shared" si="11"/>
        <v>40264</v>
      </c>
      <c r="AD20" s="62">
        <f t="shared" si="11"/>
        <v>40265</v>
      </c>
      <c r="AE20" s="62">
        <f t="shared" si="11"/>
        <v>40266</v>
      </c>
      <c r="AF20" s="62">
        <f t="shared" si="11"/>
        <v>40267</v>
      </c>
      <c r="AG20" s="63">
        <f t="shared" si="11"/>
        <v>40268</v>
      </c>
      <c r="AH20" s="26"/>
      <c r="AI20" s="26"/>
      <c r="AJ20" s="85"/>
      <c r="AK20" s="84"/>
      <c r="AL20" s="22"/>
      <c r="AM20" s="27"/>
      <c r="AN20" s="56"/>
    </row>
    <row r="21" spans="1:40" s="8" customFormat="1" ht="11.25">
      <c r="A21" s="7"/>
      <c r="B21" s="74"/>
      <c r="C21" s="59">
        <f>A20</f>
        <v>40238</v>
      </c>
      <c r="D21" s="60">
        <f>C21+1</f>
        <v>40239</v>
      </c>
      <c r="E21" s="60">
        <f aca="true" t="shared" si="12" ref="E21:AG21">D21+1</f>
        <v>40240</v>
      </c>
      <c r="F21" s="60">
        <f t="shared" si="12"/>
        <v>40241</v>
      </c>
      <c r="G21" s="60">
        <f t="shared" si="12"/>
        <v>40242</v>
      </c>
      <c r="H21" s="60">
        <f t="shared" si="12"/>
        <v>40243</v>
      </c>
      <c r="I21" s="60">
        <f t="shared" si="12"/>
        <v>40244</v>
      </c>
      <c r="J21" s="60">
        <f t="shared" si="12"/>
        <v>40245</v>
      </c>
      <c r="K21" s="60">
        <f t="shared" si="12"/>
        <v>40246</v>
      </c>
      <c r="L21" s="60">
        <f t="shared" si="12"/>
        <v>40247</v>
      </c>
      <c r="M21" s="60">
        <f t="shared" si="12"/>
        <v>40248</v>
      </c>
      <c r="N21" s="60">
        <f t="shared" si="12"/>
        <v>40249</v>
      </c>
      <c r="O21" s="60">
        <f t="shared" si="12"/>
        <v>40250</v>
      </c>
      <c r="P21" s="60">
        <f t="shared" si="12"/>
        <v>40251</v>
      </c>
      <c r="Q21" s="60">
        <f t="shared" si="12"/>
        <v>40252</v>
      </c>
      <c r="R21" s="60">
        <f t="shared" si="12"/>
        <v>40253</v>
      </c>
      <c r="S21" s="60">
        <f t="shared" si="12"/>
        <v>40254</v>
      </c>
      <c r="T21" s="60">
        <f t="shared" si="12"/>
        <v>40255</v>
      </c>
      <c r="U21" s="60">
        <f t="shared" si="12"/>
        <v>40256</v>
      </c>
      <c r="V21" s="60">
        <f t="shared" si="12"/>
        <v>40257</v>
      </c>
      <c r="W21" s="60">
        <f t="shared" si="12"/>
        <v>40258</v>
      </c>
      <c r="X21" s="60">
        <f t="shared" si="12"/>
        <v>40259</v>
      </c>
      <c r="Y21" s="60">
        <f t="shared" si="12"/>
        <v>40260</v>
      </c>
      <c r="Z21" s="60">
        <f t="shared" si="12"/>
        <v>40261</v>
      </c>
      <c r="AA21" s="60">
        <f t="shared" si="12"/>
        <v>40262</v>
      </c>
      <c r="AB21" s="60">
        <f t="shared" si="12"/>
        <v>40263</v>
      </c>
      <c r="AC21" s="60">
        <f t="shared" si="12"/>
        <v>40264</v>
      </c>
      <c r="AD21" s="60">
        <f t="shared" si="12"/>
        <v>40265</v>
      </c>
      <c r="AE21" s="60">
        <f t="shared" si="12"/>
        <v>40266</v>
      </c>
      <c r="AF21" s="60">
        <f t="shared" si="12"/>
        <v>40267</v>
      </c>
      <c r="AG21" s="80">
        <f t="shared" si="12"/>
        <v>40268</v>
      </c>
      <c r="AH21" s="26"/>
      <c r="AI21" s="26"/>
      <c r="AJ21" s="85"/>
      <c r="AK21" s="84"/>
      <c r="AL21" s="22"/>
      <c r="AM21" s="27"/>
      <c r="AN21" s="56"/>
    </row>
    <row r="22" spans="1:40" s="8" customFormat="1" ht="11.25">
      <c r="A22" s="7"/>
      <c r="B22" s="11" t="s">
        <v>44</v>
      </c>
      <c r="C22" s="64">
        <f aca="true" t="shared" si="13" ref="C22:AG22">IF(OR(DAY(C21)=1,WEEKDAY(C21)=2),TRUNC((C21-WEEKDAY(C21,2)-DATE(YEAR(C21+4-WEEKDAY(C21,2)),1,-10))/7),"")</f>
        <v>9</v>
      </c>
      <c r="D22" s="65">
        <f t="shared" si="13"/>
      </c>
      <c r="E22" s="65">
        <f t="shared" si="13"/>
      </c>
      <c r="F22" s="65">
        <f t="shared" si="13"/>
      </c>
      <c r="G22" s="65">
        <f t="shared" si="13"/>
      </c>
      <c r="H22" s="65">
        <f t="shared" si="13"/>
      </c>
      <c r="I22" s="65">
        <f t="shared" si="13"/>
      </c>
      <c r="J22" s="65">
        <f t="shared" si="13"/>
        <v>10</v>
      </c>
      <c r="K22" s="65">
        <f t="shared" si="13"/>
      </c>
      <c r="L22" s="65">
        <f t="shared" si="13"/>
      </c>
      <c r="M22" s="65">
        <f t="shared" si="13"/>
      </c>
      <c r="N22" s="65">
        <f t="shared" si="13"/>
      </c>
      <c r="O22" s="65">
        <f t="shared" si="13"/>
      </c>
      <c r="P22" s="65">
        <f t="shared" si="13"/>
      </c>
      <c r="Q22" s="65">
        <f t="shared" si="13"/>
        <v>11</v>
      </c>
      <c r="R22" s="65">
        <f t="shared" si="13"/>
      </c>
      <c r="S22" s="65">
        <f t="shared" si="13"/>
      </c>
      <c r="T22" s="65">
        <f t="shared" si="13"/>
      </c>
      <c r="U22" s="65">
        <f t="shared" si="13"/>
      </c>
      <c r="V22" s="65">
        <f t="shared" si="13"/>
      </c>
      <c r="W22" s="65">
        <f t="shared" si="13"/>
      </c>
      <c r="X22" s="65">
        <f t="shared" si="13"/>
        <v>12</v>
      </c>
      <c r="Y22" s="65">
        <f t="shared" si="13"/>
      </c>
      <c r="Z22" s="65">
        <f t="shared" si="13"/>
      </c>
      <c r="AA22" s="65">
        <f t="shared" si="13"/>
      </c>
      <c r="AB22" s="65">
        <f t="shared" si="13"/>
      </c>
      <c r="AC22" s="65">
        <f t="shared" si="13"/>
      </c>
      <c r="AD22" s="65">
        <f t="shared" si="13"/>
      </c>
      <c r="AE22" s="65">
        <f t="shared" si="13"/>
        <v>13</v>
      </c>
      <c r="AF22" s="65">
        <f t="shared" si="13"/>
      </c>
      <c r="AG22" s="81">
        <f t="shared" si="13"/>
      </c>
      <c r="AH22" s="26"/>
      <c r="AI22" s="26"/>
      <c r="AJ22" s="85"/>
      <c r="AK22" s="84"/>
      <c r="AL22" s="22"/>
      <c r="AM22" s="27"/>
      <c r="AN22" s="56"/>
    </row>
    <row r="23" spans="1:40" s="17" customFormat="1" ht="12.75">
      <c r="A23" s="18"/>
      <c r="B23" s="16"/>
      <c r="C23" s="70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9"/>
      <c r="AH23" s="75">
        <f>COUNTIF(C25:AG25,"WAHR")</f>
        <v>0</v>
      </c>
      <c r="AI23" s="26">
        <f>DAY(MAX(C21:AG21))-COUNTIF(C24:AG24,"WAHR")-COUNTIF(C25:AG25,"WAHR")</f>
        <v>23</v>
      </c>
      <c r="AJ23" s="86">
        <f>COUNTIF(C23:AG23,"u")</f>
        <v>0</v>
      </c>
      <c r="AK23" s="87">
        <f>COUNTIF(C23:AG23,"k")</f>
        <v>0</v>
      </c>
      <c r="AL23" s="22">
        <f>AI23-AJ23-AK23</f>
        <v>23</v>
      </c>
      <c r="AM23" s="27">
        <f>COUNTIF(C23:AG23,"&gt;0")</f>
        <v>0</v>
      </c>
      <c r="AN23" s="56">
        <f>SUM(C23:AG23)*35</f>
        <v>0</v>
      </c>
    </row>
    <row r="24" spans="1:40" s="8" customFormat="1" ht="11.25" hidden="1">
      <c r="A24" s="7"/>
      <c r="B24" s="11"/>
      <c r="C24" s="8" t="b">
        <f>OR(WEEKDAY(C20)=1,WEEKDAY(C20)=7)</f>
        <v>0</v>
      </c>
      <c r="D24" s="8" t="b">
        <f>OR(WEEKDAY(D20)=1,WEEKDAY(D20)=7)</f>
        <v>0</v>
      </c>
      <c r="E24" s="8" t="b">
        <f aca="true" t="shared" si="14" ref="E24:AG24">OR(WEEKDAY(E20)=1,WEEKDAY(E20)=7)</f>
        <v>0</v>
      </c>
      <c r="F24" s="8" t="b">
        <f t="shared" si="14"/>
        <v>0</v>
      </c>
      <c r="G24" s="8" t="b">
        <f t="shared" si="14"/>
        <v>0</v>
      </c>
      <c r="H24" s="8" t="b">
        <f t="shared" si="14"/>
        <v>1</v>
      </c>
      <c r="I24" s="8" t="b">
        <f t="shared" si="14"/>
        <v>1</v>
      </c>
      <c r="J24" s="8" t="b">
        <f t="shared" si="14"/>
        <v>0</v>
      </c>
      <c r="K24" s="8" t="b">
        <f t="shared" si="14"/>
        <v>0</v>
      </c>
      <c r="L24" s="8" t="b">
        <f t="shared" si="14"/>
        <v>0</v>
      </c>
      <c r="M24" s="8" t="b">
        <f t="shared" si="14"/>
        <v>0</v>
      </c>
      <c r="N24" s="8" t="b">
        <f t="shared" si="14"/>
        <v>0</v>
      </c>
      <c r="O24" s="8" t="b">
        <f t="shared" si="14"/>
        <v>1</v>
      </c>
      <c r="P24" s="8" t="b">
        <f t="shared" si="14"/>
        <v>1</v>
      </c>
      <c r="Q24" s="8" t="b">
        <f t="shared" si="14"/>
        <v>0</v>
      </c>
      <c r="R24" s="8" t="b">
        <f t="shared" si="14"/>
        <v>0</v>
      </c>
      <c r="S24" s="8" t="b">
        <f t="shared" si="14"/>
        <v>0</v>
      </c>
      <c r="T24" s="8" t="b">
        <f t="shared" si="14"/>
        <v>0</v>
      </c>
      <c r="U24" s="8" t="b">
        <f t="shared" si="14"/>
        <v>0</v>
      </c>
      <c r="V24" s="8" t="b">
        <f t="shared" si="14"/>
        <v>1</v>
      </c>
      <c r="W24" s="8" t="b">
        <f t="shared" si="14"/>
        <v>1</v>
      </c>
      <c r="X24" s="8" t="b">
        <f t="shared" si="14"/>
        <v>0</v>
      </c>
      <c r="Y24" s="8" t="b">
        <f t="shared" si="14"/>
        <v>0</v>
      </c>
      <c r="Z24" s="8" t="b">
        <f t="shared" si="14"/>
        <v>0</v>
      </c>
      <c r="AA24" s="8" t="b">
        <f t="shared" si="14"/>
        <v>0</v>
      </c>
      <c r="AB24" s="8" t="b">
        <f t="shared" si="14"/>
        <v>0</v>
      </c>
      <c r="AC24" s="8" t="b">
        <f t="shared" si="14"/>
        <v>1</v>
      </c>
      <c r="AD24" s="8" t="b">
        <f t="shared" si="14"/>
        <v>1</v>
      </c>
      <c r="AE24" s="8" t="b">
        <f t="shared" si="14"/>
        <v>0</v>
      </c>
      <c r="AF24" s="8" t="b">
        <f t="shared" si="14"/>
        <v>0</v>
      </c>
      <c r="AG24" s="8" t="b">
        <f t="shared" si="14"/>
        <v>0</v>
      </c>
      <c r="AH24" s="26"/>
      <c r="AI24" s="26"/>
      <c r="AJ24" s="85"/>
      <c r="AK24" s="84"/>
      <c r="AL24" s="22"/>
      <c r="AM24" s="27"/>
      <c r="AN24" s="56"/>
    </row>
    <row r="25" spans="1:40" s="8" customFormat="1" ht="11.25" hidden="1">
      <c r="A25" s="7"/>
      <c r="B25" s="11"/>
      <c r="C25" s="29" t="e">
        <f aca="true" t="shared" si="15" ref="C25:AG25">AND(VLOOKUP(C21,Feiertagsdaten,MATCH(Bundesland,Bundeslaendernamen)+2,FALSE)="x",C24=FALSE)</f>
        <v>#N/A</v>
      </c>
      <c r="D25" s="29" t="e">
        <f t="shared" si="15"/>
        <v>#N/A</v>
      </c>
      <c r="E25" s="29" t="e">
        <f t="shared" si="15"/>
        <v>#N/A</v>
      </c>
      <c r="F25" s="29" t="e">
        <f t="shared" si="15"/>
        <v>#N/A</v>
      </c>
      <c r="G25" s="29" t="e">
        <f t="shared" si="15"/>
        <v>#N/A</v>
      </c>
      <c r="H25" s="29" t="e">
        <f t="shared" si="15"/>
        <v>#N/A</v>
      </c>
      <c r="I25" s="29" t="e">
        <f t="shared" si="15"/>
        <v>#N/A</v>
      </c>
      <c r="J25" s="29" t="e">
        <f t="shared" si="15"/>
        <v>#N/A</v>
      </c>
      <c r="K25" s="29" t="e">
        <f t="shared" si="15"/>
        <v>#N/A</v>
      </c>
      <c r="L25" s="29" t="e">
        <f t="shared" si="15"/>
        <v>#N/A</v>
      </c>
      <c r="M25" s="29" t="e">
        <f t="shared" si="15"/>
        <v>#N/A</v>
      </c>
      <c r="N25" s="29" t="e">
        <f t="shared" si="15"/>
        <v>#N/A</v>
      </c>
      <c r="O25" s="29" t="e">
        <f t="shared" si="15"/>
        <v>#N/A</v>
      </c>
      <c r="P25" s="29" t="e">
        <f t="shared" si="15"/>
        <v>#N/A</v>
      </c>
      <c r="Q25" s="29" t="e">
        <f t="shared" si="15"/>
        <v>#N/A</v>
      </c>
      <c r="R25" s="29" t="e">
        <f t="shared" si="15"/>
        <v>#N/A</v>
      </c>
      <c r="S25" s="29" t="e">
        <f t="shared" si="15"/>
        <v>#N/A</v>
      </c>
      <c r="T25" s="29" t="e">
        <f t="shared" si="15"/>
        <v>#N/A</v>
      </c>
      <c r="U25" s="29" t="e">
        <f t="shared" si="15"/>
        <v>#N/A</v>
      </c>
      <c r="V25" s="29" t="e">
        <f t="shared" si="15"/>
        <v>#N/A</v>
      </c>
      <c r="W25" s="29" t="e">
        <f t="shared" si="15"/>
        <v>#N/A</v>
      </c>
      <c r="X25" s="29" t="e">
        <f t="shared" si="15"/>
        <v>#N/A</v>
      </c>
      <c r="Y25" s="29" t="e">
        <f t="shared" si="15"/>
        <v>#N/A</v>
      </c>
      <c r="Z25" s="29" t="e">
        <f t="shared" si="15"/>
        <v>#N/A</v>
      </c>
      <c r="AA25" s="29" t="e">
        <f t="shared" si="15"/>
        <v>#N/A</v>
      </c>
      <c r="AB25" s="29" t="e">
        <f t="shared" si="15"/>
        <v>#N/A</v>
      </c>
      <c r="AC25" s="29" t="e">
        <f t="shared" si="15"/>
        <v>#N/A</v>
      </c>
      <c r="AD25" s="29" t="e">
        <f t="shared" si="15"/>
        <v>#N/A</v>
      </c>
      <c r="AE25" s="29" t="e">
        <f t="shared" si="15"/>
        <v>#N/A</v>
      </c>
      <c r="AF25" s="29" t="e">
        <f t="shared" si="15"/>
        <v>#N/A</v>
      </c>
      <c r="AG25" s="29" t="e">
        <f t="shared" si="15"/>
        <v>#N/A</v>
      </c>
      <c r="AH25" s="26"/>
      <c r="AI25" s="26"/>
      <c r="AJ25" s="85"/>
      <c r="AK25" s="84"/>
      <c r="AL25" s="22"/>
      <c r="AM25" s="27"/>
      <c r="AN25" s="56"/>
    </row>
    <row r="26" spans="1:37" ht="12.75">
      <c r="A26" s="7"/>
      <c r="B26" s="11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J26" s="88"/>
      <c r="AK26" s="88"/>
    </row>
    <row r="27" spans="1:40" s="8" customFormat="1" ht="12.75">
      <c r="A27" s="77">
        <f>DATE(YEAR(A20),MONTH(A20)+1,1)</f>
        <v>40269</v>
      </c>
      <c r="B27" s="11"/>
      <c r="C27" s="61">
        <f>C28</f>
        <v>40269</v>
      </c>
      <c r="D27" s="62">
        <f>D28</f>
        <v>40270</v>
      </c>
      <c r="E27" s="62">
        <f aca="true" t="shared" si="16" ref="E27:AF27">E28</f>
        <v>40271</v>
      </c>
      <c r="F27" s="62">
        <f t="shared" si="16"/>
        <v>40272</v>
      </c>
      <c r="G27" s="62">
        <f t="shared" si="16"/>
        <v>40273</v>
      </c>
      <c r="H27" s="62">
        <f t="shared" si="16"/>
        <v>40274</v>
      </c>
      <c r="I27" s="62">
        <f t="shared" si="16"/>
        <v>40275</v>
      </c>
      <c r="J27" s="62">
        <f t="shared" si="16"/>
        <v>40276</v>
      </c>
      <c r="K27" s="62">
        <f t="shared" si="16"/>
        <v>40277</v>
      </c>
      <c r="L27" s="62">
        <f t="shared" si="16"/>
        <v>40278</v>
      </c>
      <c r="M27" s="62">
        <f t="shared" si="16"/>
        <v>40279</v>
      </c>
      <c r="N27" s="62">
        <f t="shared" si="16"/>
        <v>40280</v>
      </c>
      <c r="O27" s="62">
        <f t="shared" si="16"/>
        <v>40281</v>
      </c>
      <c r="P27" s="62">
        <f t="shared" si="16"/>
        <v>40282</v>
      </c>
      <c r="Q27" s="62">
        <f t="shared" si="16"/>
        <v>40283</v>
      </c>
      <c r="R27" s="62">
        <f t="shared" si="16"/>
        <v>40284</v>
      </c>
      <c r="S27" s="62">
        <f t="shared" si="16"/>
        <v>40285</v>
      </c>
      <c r="T27" s="62">
        <f t="shared" si="16"/>
        <v>40286</v>
      </c>
      <c r="U27" s="62">
        <f t="shared" si="16"/>
        <v>40287</v>
      </c>
      <c r="V27" s="62">
        <f t="shared" si="16"/>
        <v>40288</v>
      </c>
      <c r="W27" s="62">
        <f t="shared" si="16"/>
        <v>40289</v>
      </c>
      <c r="X27" s="62">
        <f t="shared" si="16"/>
        <v>40290</v>
      </c>
      <c r="Y27" s="62">
        <f t="shared" si="16"/>
        <v>40291</v>
      </c>
      <c r="Z27" s="62">
        <f t="shared" si="16"/>
        <v>40292</v>
      </c>
      <c r="AA27" s="62">
        <f t="shared" si="16"/>
        <v>40293</v>
      </c>
      <c r="AB27" s="62">
        <f t="shared" si="16"/>
        <v>40294</v>
      </c>
      <c r="AC27" s="62">
        <f t="shared" si="16"/>
        <v>40295</v>
      </c>
      <c r="AD27" s="62">
        <f t="shared" si="16"/>
        <v>40296</v>
      </c>
      <c r="AE27" s="62">
        <f t="shared" si="16"/>
        <v>40297</v>
      </c>
      <c r="AF27" s="62">
        <f t="shared" si="16"/>
        <v>40298</v>
      </c>
      <c r="AG27" s="63"/>
      <c r="AH27" s="26"/>
      <c r="AI27" s="26"/>
      <c r="AJ27" s="85"/>
      <c r="AK27" s="84"/>
      <c r="AL27" s="22"/>
      <c r="AM27" s="27"/>
      <c r="AN27" s="56"/>
    </row>
    <row r="28" spans="1:40" s="8" customFormat="1" ht="11.25">
      <c r="A28" s="7"/>
      <c r="B28" s="74"/>
      <c r="C28" s="59">
        <f>A27</f>
        <v>40269</v>
      </c>
      <c r="D28" s="60">
        <f>C28+1</f>
        <v>40270</v>
      </c>
      <c r="E28" s="60">
        <f aca="true" t="shared" si="17" ref="E28:AF28">D28+1</f>
        <v>40271</v>
      </c>
      <c r="F28" s="60">
        <f t="shared" si="17"/>
        <v>40272</v>
      </c>
      <c r="G28" s="60">
        <f t="shared" si="17"/>
        <v>40273</v>
      </c>
      <c r="H28" s="60">
        <f t="shared" si="17"/>
        <v>40274</v>
      </c>
      <c r="I28" s="60">
        <f t="shared" si="17"/>
        <v>40275</v>
      </c>
      <c r="J28" s="60">
        <f t="shared" si="17"/>
        <v>40276</v>
      </c>
      <c r="K28" s="60">
        <f t="shared" si="17"/>
        <v>40277</v>
      </c>
      <c r="L28" s="60">
        <f t="shared" si="17"/>
        <v>40278</v>
      </c>
      <c r="M28" s="60">
        <f t="shared" si="17"/>
        <v>40279</v>
      </c>
      <c r="N28" s="60">
        <f t="shared" si="17"/>
        <v>40280</v>
      </c>
      <c r="O28" s="60">
        <f t="shared" si="17"/>
        <v>40281</v>
      </c>
      <c r="P28" s="60">
        <f t="shared" si="17"/>
        <v>40282</v>
      </c>
      <c r="Q28" s="60">
        <f t="shared" si="17"/>
        <v>40283</v>
      </c>
      <c r="R28" s="60">
        <f t="shared" si="17"/>
        <v>40284</v>
      </c>
      <c r="S28" s="60">
        <f t="shared" si="17"/>
        <v>40285</v>
      </c>
      <c r="T28" s="60">
        <f t="shared" si="17"/>
        <v>40286</v>
      </c>
      <c r="U28" s="60">
        <f t="shared" si="17"/>
        <v>40287</v>
      </c>
      <c r="V28" s="60">
        <f t="shared" si="17"/>
        <v>40288</v>
      </c>
      <c r="W28" s="60">
        <f t="shared" si="17"/>
        <v>40289</v>
      </c>
      <c r="X28" s="60">
        <f t="shared" si="17"/>
        <v>40290</v>
      </c>
      <c r="Y28" s="60">
        <f t="shared" si="17"/>
        <v>40291</v>
      </c>
      <c r="Z28" s="60">
        <f t="shared" si="17"/>
        <v>40292</v>
      </c>
      <c r="AA28" s="60">
        <f t="shared" si="17"/>
        <v>40293</v>
      </c>
      <c r="AB28" s="60">
        <f t="shared" si="17"/>
        <v>40294</v>
      </c>
      <c r="AC28" s="60">
        <f t="shared" si="17"/>
        <v>40295</v>
      </c>
      <c r="AD28" s="60">
        <f t="shared" si="17"/>
        <v>40296</v>
      </c>
      <c r="AE28" s="60">
        <f t="shared" si="17"/>
        <v>40297</v>
      </c>
      <c r="AF28" s="60">
        <f t="shared" si="17"/>
        <v>40298</v>
      </c>
      <c r="AG28" s="80"/>
      <c r="AH28" s="26"/>
      <c r="AI28" s="26"/>
      <c r="AJ28" s="85"/>
      <c r="AK28" s="84"/>
      <c r="AL28" s="22"/>
      <c r="AM28" s="27"/>
      <c r="AN28" s="56"/>
    </row>
    <row r="29" spans="1:40" s="8" customFormat="1" ht="11.25">
      <c r="A29" s="7"/>
      <c r="B29" s="11" t="s">
        <v>44</v>
      </c>
      <c r="C29" s="64">
        <f aca="true" t="shared" si="18" ref="C29:AF29">IF(OR(DAY(C28)=1,WEEKDAY(C28)=2),TRUNC((C28-WEEKDAY(C28,2)-DATE(YEAR(C28+4-WEEKDAY(C28,2)),1,-10))/7),"")</f>
        <v>13</v>
      </c>
      <c r="D29" s="65">
        <f t="shared" si="18"/>
      </c>
      <c r="E29" s="65">
        <f t="shared" si="18"/>
      </c>
      <c r="F29" s="65">
        <f t="shared" si="18"/>
      </c>
      <c r="G29" s="65">
        <f t="shared" si="18"/>
        <v>14</v>
      </c>
      <c r="H29" s="65">
        <f t="shared" si="18"/>
      </c>
      <c r="I29" s="65">
        <f t="shared" si="18"/>
      </c>
      <c r="J29" s="65">
        <f t="shared" si="18"/>
      </c>
      <c r="K29" s="65">
        <f t="shared" si="18"/>
      </c>
      <c r="L29" s="65">
        <f t="shared" si="18"/>
      </c>
      <c r="M29" s="65">
        <f t="shared" si="18"/>
      </c>
      <c r="N29" s="65">
        <f t="shared" si="18"/>
        <v>15</v>
      </c>
      <c r="O29" s="65">
        <f t="shared" si="18"/>
      </c>
      <c r="P29" s="65">
        <f t="shared" si="18"/>
      </c>
      <c r="Q29" s="65">
        <f t="shared" si="18"/>
      </c>
      <c r="R29" s="65">
        <f t="shared" si="18"/>
      </c>
      <c r="S29" s="65">
        <f t="shared" si="18"/>
      </c>
      <c r="T29" s="65">
        <f t="shared" si="18"/>
      </c>
      <c r="U29" s="65">
        <f t="shared" si="18"/>
        <v>16</v>
      </c>
      <c r="V29" s="65">
        <f t="shared" si="18"/>
      </c>
      <c r="W29" s="65">
        <f t="shared" si="18"/>
      </c>
      <c r="X29" s="65">
        <f t="shared" si="18"/>
      </c>
      <c r="Y29" s="65">
        <f t="shared" si="18"/>
      </c>
      <c r="Z29" s="65">
        <f t="shared" si="18"/>
      </c>
      <c r="AA29" s="65">
        <f t="shared" si="18"/>
      </c>
      <c r="AB29" s="65">
        <f t="shared" si="18"/>
        <v>17</v>
      </c>
      <c r="AC29" s="65">
        <f t="shared" si="18"/>
      </c>
      <c r="AD29" s="65">
        <f t="shared" si="18"/>
      </c>
      <c r="AE29" s="65">
        <f t="shared" si="18"/>
      </c>
      <c r="AF29" s="65">
        <f t="shared" si="18"/>
      </c>
      <c r="AG29" s="81"/>
      <c r="AH29" s="26"/>
      <c r="AI29" s="26"/>
      <c r="AJ29" s="85"/>
      <c r="AK29" s="84"/>
      <c r="AL29" s="22"/>
      <c r="AM29" s="27"/>
      <c r="AN29" s="56"/>
    </row>
    <row r="30" spans="1:40" s="17" customFormat="1" ht="12.75">
      <c r="A30" s="18"/>
      <c r="B30" s="16"/>
      <c r="C30" s="70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9"/>
      <c r="AH30" s="75">
        <f>COUNTIF(C32:AG32,"WAHR")</f>
        <v>2</v>
      </c>
      <c r="AI30" s="26">
        <f>DAY(MAX(C28:AG28))-COUNTIF(C31:AG31,"WAHR")-COUNTIF(C32:AG32,"WAHR")</f>
        <v>20</v>
      </c>
      <c r="AJ30" s="86">
        <f>COUNTIF(C30:AG30,"u")</f>
        <v>0</v>
      </c>
      <c r="AK30" s="87">
        <f>COUNTIF(C30:AG30,"k")</f>
        <v>0</v>
      </c>
      <c r="AL30" s="22">
        <f>AI30-AJ30-AK30</f>
        <v>20</v>
      </c>
      <c r="AM30" s="27">
        <f>COUNTIF(C30:AF30,"&gt;0")</f>
        <v>0</v>
      </c>
      <c r="AN30" s="56">
        <f>SUM(C30:AG30)*35</f>
        <v>0</v>
      </c>
    </row>
    <row r="31" spans="1:40" s="8" customFormat="1" ht="11.25" hidden="1">
      <c r="A31" s="7"/>
      <c r="B31" s="11"/>
      <c r="C31" s="8" t="b">
        <f>OR(WEEKDAY(C27)=1,WEEKDAY(C27)=7)</f>
        <v>0</v>
      </c>
      <c r="D31" s="8" t="b">
        <f>OR(WEEKDAY(D27)=1,WEEKDAY(D27)=7)</f>
        <v>0</v>
      </c>
      <c r="E31" s="8" t="b">
        <f aca="true" t="shared" si="19" ref="E31:AF31">OR(WEEKDAY(E27)=1,WEEKDAY(E27)=7)</f>
        <v>1</v>
      </c>
      <c r="F31" s="8" t="b">
        <f t="shared" si="19"/>
        <v>1</v>
      </c>
      <c r="G31" s="8" t="b">
        <f t="shared" si="19"/>
        <v>0</v>
      </c>
      <c r="H31" s="8" t="b">
        <f t="shared" si="19"/>
        <v>0</v>
      </c>
      <c r="I31" s="8" t="b">
        <f t="shared" si="19"/>
        <v>0</v>
      </c>
      <c r="J31" s="8" t="b">
        <f t="shared" si="19"/>
        <v>0</v>
      </c>
      <c r="K31" s="8" t="b">
        <f t="shared" si="19"/>
        <v>0</v>
      </c>
      <c r="L31" s="8" t="b">
        <f t="shared" si="19"/>
        <v>1</v>
      </c>
      <c r="M31" s="8" t="b">
        <f t="shared" si="19"/>
        <v>1</v>
      </c>
      <c r="N31" s="8" t="b">
        <f t="shared" si="19"/>
        <v>0</v>
      </c>
      <c r="O31" s="8" t="b">
        <f t="shared" si="19"/>
        <v>0</v>
      </c>
      <c r="P31" s="8" t="b">
        <f t="shared" si="19"/>
        <v>0</v>
      </c>
      <c r="Q31" s="8" t="b">
        <f t="shared" si="19"/>
        <v>0</v>
      </c>
      <c r="R31" s="8" t="b">
        <f t="shared" si="19"/>
        <v>0</v>
      </c>
      <c r="S31" s="8" t="b">
        <f t="shared" si="19"/>
        <v>1</v>
      </c>
      <c r="T31" s="8" t="b">
        <f t="shared" si="19"/>
        <v>1</v>
      </c>
      <c r="U31" s="8" t="b">
        <f t="shared" si="19"/>
        <v>0</v>
      </c>
      <c r="V31" s="8" t="b">
        <f t="shared" si="19"/>
        <v>0</v>
      </c>
      <c r="W31" s="8" t="b">
        <f t="shared" si="19"/>
        <v>0</v>
      </c>
      <c r="X31" s="8" t="b">
        <f t="shared" si="19"/>
        <v>0</v>
      </c>
      <c r="Y31" s="8" t="b">
        <f t="shared" si="19"/>
        <v>0</v>
      </c>
      <c r="Z31" s="8" t="b">
        <f t="shared" si="19"/>
        <v>1</v>
      </c>
      <c r="AA31" s="8" t="b">
        <f t="shared" si="19"/>
        <v>1</v>
      </c>
      <c r="AB31" s="8" t="b">
        <f t="shared" si="19"/>
        <v>0</v>
      </c>
      <c r="AC31" s="8" t="b">
        <f t="shared" si="19"/>
        <v>0</v>
      </c>
      <c r="AD31" s="8" t="b">
        <f t="shared" si="19"/>
        <v>0</v>
      </c>
      <c r="AE31" s="8" t="b">
        <f t="shared" si="19"/>
        <v>0</v>
      </c>
      <c r="AF31" s="8" t="b">
        <f t="shared" si="19"/>
        <v>0</v>
      </c>
      <c r="AH31" s="26"/>
      <c r="AI31" s="26"/>
      <c r="AJ31" s="85"/>
      <c r="AK31" s="84"/>
      <c r="AL31" s="22"/>
      <c r="AM31" s="27"/>
      <c r="AN31" s="56"/>
    </row>
    <row r="32" spans="1:40" s="8" customFormat="1" ht="11.25" hidden="1">
      <c r="A32" s="7"/>
      <c r="B32" s="11"/>
      <c r="C32" s="29" t="e">
        <f aca="true" t="shared" si="20" ref="C32:AF32">AND(VLOOKUP(C28,Feiertagsdaten,MATCH(Bundesland,Bundeslaendernamen)+2,FALSE)="x",C31=FALSE)</f>
        <v>#N/A</v>
      </c>
      <c r="D32" s="29" t="b">
        <f t="shared" si="20"/>
        <v>1</v>
      </c>
      <c r="E32" s="29" t="e">
        <f t="shared" si="20"/>
        <v>#N/A</v>
      </c>
      <c r="F32" s="29" t="b">
        <f t="shared" si="20"/>
        <v>0</v>
      </c>
      <c r="G32" s="29" t="b">
        <f t="shared" si="20"/>
        <v>1</v>
      </c>
      <c r="H32" s="29" t="e">
        <f t="shared" si="20"/>
        <v>#N/A</v>
      </c>
      <c r="I32" s="29" t="e">
        <f t="shared" si="20"/>
        <v>#N/A</v>
      </c>
      <c r="J32" s="29" t="e">
        <f t="shared" si="20"/>
        <v>#N/A</v>
      </c>
      <c r="K32" s="29" t="e">
        <f t="shared" si="20"/>
        <v>#N/A</v>
      </c>
      <c r="L32" s="29" t="e">
        <f t="shared" si="20"/>
        <v>#N/A</v>
      </c>
      <c r="M32" s="29" t="e">
        <f t="shared" si="20"/>
        <v>#N/A</v>
      </c>
      <c r="N32" s="29" t="e">
        <f t="shared" si="20"/>
        <v>#N/A</v>
      </c>
      <c r="O32" s="29" t="e">
        <f t="shared" si="20"/>
        <v>#N/A</v>
      </c>
      <c r="P32" s="29" t="e">
        <f t="shared" si="20"/>
        <v>#N/A</v>
      </c>
      <c r="Q32" s="29" t="e">
        <f t="shared" si="20"/>
        <v>#N/A</v>
      </c>
      <c r="R32" s="29" t="e">
        <f t="shared" si="20"/>
        <v>#N/A</v>
      </c>
      <c r="S32" s="29" t="e">
        <f t="shared" si="20"/>
        <v>#N/A</v>
      </c>
      <c r="T32" s="29" t="e">
        <f t="shared" si="20"/>
        <v>#N/A</v>
      </c>
      <c r="U32" s="29" t="e">
        <f t="shared" si="20"/>
        <v>#N/A</v>
      </c>
      <c r="V32" s="29" t="e">
        <f t="shared" si="20"/>
        <v>#N/A</v>
      </c>
      <c r="W32" s="29" t="e">
        <f t="shared" si="20"/>
        <v>#N/A</v>
      </c>
      <c r="X32" s="29" t="e">
        <f t="shared" si="20"/>
        <v>#N/A</v>
      </c>
      <c r="Y32" s="29" t="e">
        <f t="shared" si="20"/>
        <v>#N/A</v>
      </c>
      <c r="Z32" s="29" t="e">
        <f t="shared" si="20"/>
        <v>#N/A</v>
      </c>
      <c r="AA32" s="29" t="e">
        <f t="shared" si="20"/>
        <v>#N/A</v>
      </c>
      <c r="AB32" s="29" t="e">
        <f t="shared" si="20"/>
        <v>#N/A</v>
      </c>
      <c r="AC32" s="29" t="e">
        <f t="shared" si="20"/>
        <v>#N/A</v>
      </c>
      <c r="AD32" s="29" t="e">
        <f t="shared" si="20"/>
        <v>#N/A</v>
      </c>
      <c r="AE32" s="29" t="e">
        <f t="shared" si="20"/>
        <v>#N/A</v>
      </c>
      <c r="AF32" s="29" t="e">
        <f t="shared" si="20"/>
        <v>#N/A</v>
      </c>
      <c r="AH32" s="26"/>
      <c r="AI32" s="26"/>
      <c r="AJ32" s="85"/>
      <c r="AK32" s="84"/>
      <c r="AL32" s="22"/>
      <c r="AM32" s="27"/>
      <c r="AN32" s="56"/>
    </row>
    <row r="33" spans="1:37" ht="12.75">
      <c r="A33" s="7"/>
      <c r="B33" s="11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J33" s="88"/>
      <c r="AK33" s="88"/>
    </row>
    <row r="34" spans="1:40" s="8" customFormat="1" ht="12.75">
      <c r="A34" s="77">
        <f>DATE(YEAR(A27),MONTH(A27)+1,1)</f>
        <v>40299</v>
      </c>
      <c r="B34" s="11"/>
      <c r="C34" s="61">
        <f>C35</f>
        <v>40299</v>
      </c>
      <c r="D34" s="62">
        <f>D35</f>
        <v>40300</v>
      </c>
      <c r="E34" s="62">
        <f aca="true" t="shared" si="21" ref="E34:AG34">E35</f>
        <v>40301</v>
      </c>
      <c r="F34" s="62">
        <f t="shared" si="21"/>
        <v>40302</v>
      </c>
      <c r="G34" s="62">
        <f t="shared" si="21"/>
        <v>40303</v>
      </c>
      <c r="H34" s="62">
        <f t="shared" si="21"/>
        <v>40304</v>
      </c>
      <c r="I34" s="62">
        <f t="shared" si="21"/>
        <v>40305</v>
      </c>
      <c r="J34" s="62">
        <f t="shared" si="21"/>
        <v>40306</v>
      </c>
      <c r="K34" s="62">
        <f t="shared" si="21"/>
        <v>40307</v>
      </c>
      <c r="L34" s="62">
        <f t="shared" si="21"/>
        <v>40308</v>
      </c>
      <c r="M34" s="62">
        <f t="shared" si="21"/>
        <v>40309</v>
      </c>
      <c r="N34" s="62">
        <f t="shared" si="21"/>
        <v>40310</v>
      </c>
      <c r="O34" s="62">
        <f t="shared" si="21"/>
        <v>40311</v>
      </c>
      <c r="P34" s="62">
        <f t="shared" si="21"/>
        <v>40312</v>
      </c>
      <c r="Q34" s="62">
        <f t="shared" si="21"/>
        <v>40313</v>
      </c>
      <c r="R34" s="62">
        <f t="shared" si="21"/>
        <v>40314</v>
      </c>
      <c r="S34" s="62">
        <f t="shared" si="21"/>
        <v>40315</v>
      </c>
      <c r="T34" s="62">
        <f t="shared" si="21"/>
        <v>40316</v>
      </c>
      <c r="U34" s="62">
        <f t="shared" si="21"/>
        <v>40317</v>
      </c>
      <c r="V34" s="62">
        <f t="shared" si="21"/>
        <v>40318</v>
      </c>
      <c r="W34" s="62">
        <f t="shared" si="21"/>
        <v>40319</v>
      </c>
      <c r="X34" s="62">
        <f t="shared" si="21"/>
        <v>40320</v>
      </c>
      <c r="Y34" s="62">
        <f t="shared" si="21"/>
        <v>40321</v>
      </c>
      <c r="Z34" s="62">
        <f t="shared" si="21"/>
        <v>40322</v>
      </c>
      <c r="AA34" s="62">
        <f t="shared" si="21"/>
        <v>40323</v>
      </c>
      <c r="AB34" s="62">
        <f t="shared" si="21"/>
        <v>40324</v>
      </c>
      <c r="AC34" s="62">
        <f t="shared" si="21"/>
        <v>40325</v>
      </c>
      <c r="AD34" s="62">
        <f t="shared" si="21"/>
        <v>40326</v>
      </c>
      <c r="AE34" s="62">
        <f t="shared" si="21"/>
        <v>40327</v>
      </c>
      <c r="AF34" s="62">
        <f t="shared" si="21"/>
        <v>40328</v>
      </c>
      <c r="AG34" s="63">
        <f t="shared" si="21"/>
        <v>40329</v>
      </c>
      <c r="AH34" s="26"/>
      <c r="AI34" s="26"/>
      <c r="AJ34" s="85"/>
      <c r="AK34" s="84"/>
      <c r="AL34" s="22"/>
      <c r="AM34" s="27"/>
      <c r="AN34" s="56"/>
    </row>
    <row r="35" spans="1:40" s="8" customFormat="1" ht="11.25">
      <c r="A35" s="7"/>
      <c r="B35" s="74"/>
      <c r="C35" s="59">
        <f>A34</f>
        <v>40299</v>
      </c>
      <c r="D35" s="60">
        <f>C35+1</f>
        <v>40300</v>
      </c>
      <c r="E35" s="60">
        <f aca="true" t="shared" si="22" ref="E35:AG35">D35+1</f>
        <v>40301</v>
      </c>
      <c r="F35" s="60">
        <f t="shared" si="22"/>
        <v>40302</v>
      </c>
      <c r="G35" s="60">
        <f t="shared" si="22"/>
        <v>40303</v>
      </c>
      <c r="H35" s="60">
        <f t="shared" si="22"/>
        <v>40304</v>
      </c>
      <c r="I35" s="60">
        <f t="shared" si="22"/>
        <v>40305</v>
      </c>
      <c r="J35" s="60">
        <f t="shared" si="22"/>
        <v>40306</v>
      </c>
      <c r="K35" s="60">
        <f t="shared" si="22"/>
        <v>40307</v>
      </c>
      <c r="L35" s="60">
        <f t="shared" si="22"/>
        <v>40308</v>
      </c>
      <c r="M35" s="60">
        <f t="shared" si="22"/>
        <v>40309</v>
      </c>
      <c r="N35" s="60">
        <f t="shared" si="22"/>
        <v>40310</v>
      </c>
      <c r="O35" s="60">
        <f t="shared" si="22"/>
        <v>40311</v>
      </c>
      <c r="P35" s="60">
        <f t="shared" si="22"/>
        <v>40312</v>
      </c>
      <c r="Q35" s="60">
        <f t="shared" si="22"/>
        <v>40313</v>
      </c>
      <c r="R35" s="60">
        <f t="shared" si="22"/>
        <v>40314</v>
      </c>
      <c r="S35" s="60">
        <f t="shared" si="22"/>
        <v>40315</v>
      </c>
      <c r="T35" s="60">
        <f t="shared" si="22"/>
        <v>40316</v>
      </c>
      <c r="U35" s="60">
        <f t="shared" si="22"/>
        <v>40317</v>
      </c>
      <c r="V35" s="60">
        <f t="shared" si="22"/>
        <v>40318</v>
      </c>
      <c r="W35" s="60">
        <f t="shared" si="22"/>
        <v>40319</v>
      </c>
      <c r="X35" s="60">
        <f t="shared" si="22"/>
        <v>40320</v>
      </c>
      <c r="Y35" s="60">
        <f t="shared" si="22"/>
        <v>40321</v>
      </c>
      <c r="Z35" s="60">
        <f t="shared" si="22"/>
        <v>40322</v>
      </c>
      <c r="AA35" s="60">
        <f t="shared" si="22"/>
        <v>40323</v>
      </c>
      <c r="AB35" s="60">
        <f t="shared" si="22"/>
        <v>40324</v>
      </c>
      <c r="AC35" s="60">
        <f t="shared" si="22"/>
        <v>40325</v>
      </c>
      <c r="AD35" s="60">
        <f t="shared" si="22"/>
        <v>40326</v>
      </c>
      <c r="AE35" s="60">
        <f t="shared" si="22"/>
        <v>40327</v>
      </c>
      <c r="AF35" s="60">
        <f t="shared" si="22"/>
        <v>40328</v>
      </c>
      <c r="AG35" s="80">
        <f t="shared" si="22"/>
        <v>40329</v>
      </c>
      <c r="AH35" s="26"/>
      <c r="AI35" s="26"/>
      <c r="AJ35" s="85"/>
      <c r="AK35" s="84"/>
      <c r="AL35" s="22"/>
      <c r="AM35" s="27"/>
      <c r="AN35" s="56"/>
    </row>
    <row r="36" spans="1:40" s="8" customFormat="1" ht="11.25">
      <c r="A36" s="7"/>
      <c r="B36" s="11" t="s">
        <v>44</v>
      </c>
      <c r="C36" s="64">
        <f aca="true" t="shared" si="23" ref="C36:AG36">IF(OR(DAY(C35)=1,WEEKDAY(C35)=2),TRUNC((C35-WEEKDAY(C35,2)-DATE(YEAR(C35+4-WEEKDAY(C35,2)),1,-10))/7),"")</f>
        <v>17</v>
      </c>
      <c r="D36" s="65">
        <f t="shared" si="23"/>
      </c>
      <c r="E36" s="65">
        <f t="shared" si="23"/>
        <v>18</v>
      </c>
      <c r="F36" s="65">
        <f t="shared" si="23"/>
      </c>
      <c r="G36" s="65">
        <f t="shared" si="23"/>
      </c>
      <c r="H36" s="65">
        <f t="shared" si="23"/>
      </c>
      <c r="I36" s="65">
        <f t="shared" si="23"/>
      </c>
      <c r="J36" s="65">
        <f t="shared" si="23"/>
      </c>
      <c r="K36" s="65">
        <f t="shared" si="23"/>
      </c>
      <c r="L36" s="65">
        <f t="shared" si="23"/>
        <v>19</v>
      </c>
      <c r="M36" s="65">
        <f t="shared" si="23"/>
      </c>
      <c r="N36" s="65">
        <f t="shared" si="23"/>
      </c>
      <c r="O36" s="65">
        <f t="shared" si="23"/>
      </c>
      <c r="P36" s="65">
        <f t="shared" si="23"/>
      </c>
      <c r="Q36" s="65">
        <f t="shared" si="23"/>
      </c>
      <c r="R36" s="65">
        <f t="shared" si="23"/>
      </c>
      <c r="S36" s="65">
        <f t="shared" si="23"/>
        <v>20</v>
      </c>
      <c r="T36" s="65">
        <f t="shared" si="23"/>
      </c>
      <c r="U36" s="65">
        <f t="shared" si="23"/>
      </c>
      <c r="V36" s="65">
        <f t="shared" si="23"/>
      </c>
      <c r="W36" s="65">
        <f t="shared" si="23"/>
      </c>
      <c r="X36" s="65">
        <f t="shared" si="23"/>
      </c>
      <c r="Y36" s="65">
        <f t="shared" si="23"/>
      </c>
      <c r="Z36" s="65">
        <f t="shared" si="23"/>
        <v>21</v>
      </c>
      <c r="AA36" s="65">
        <f t="shared" si="23"/>
      </c>
      <c r="AB36" s="65">
        <f t="shared" si="23"/>
      </c>
      <c r="AC36" s="65">
        <f t="shared" si="23"/>
      </c>
      <c r="AD36" s="65">
        <f t="shared" si="23"/>
      </c>
      <c r="AE36" s="65">
        <f t="shared" si="23"/>
      </c>
      <c r="AF36" s="65">
        <f t="shared" si="23"/>
      </c>
      <c r="AG36" s="81">
        <f t="shared" si="23"/>
        <v>22</v>
      </c>
      <c r="AH36" s="26"/>
      <c r="AI36" s="26"/>
      <c r="AJ36" s="85"/>
      <c r="AK36" s="84"/>
      <c r="AL36" s="22"/>
      <c r="AM36" s="27"/>
      <c r="AN36" s="56"/>
    </row>
    <row r="37" spans="1:40" s="17" customFormat="1" ht="12.75">
      <c r="A37" s="18"/>
      <c r="B37" s="16"/>
      <c r="C37" s="70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9"/>
      <c r="AH37" s="75">
        <f>COUNTIF(C39:AG39,"WAHR")</f>
        <v>2</v>
      </c>
      <c r="AI37" s="26">
        <f>DAY(MAX(C35:AG35))-COUNTIF(C38:AG38,"WAHR")-COUNTIF(C39:AG39,"WAHR")</f>
        <v>19</v>
      </c>
      <c r="AJ37" s="86">
        <f>COUNTIF(C37:AG37,"u")</f>
        <v>0</v>
      </c>
      <c r="AK37" s="87">
        <f>COUNTIF(C37:AG37,"k")</f>
        <v>0</v>
      </c>
      <c r="AL37" s="22">
        <f>AI37-AJ37-AK37</f>
        <v>19</v>
      </c>
      <c r="AM37" s="27">
        <f>COUNTIF(C37:AG37,"&gt;0")</f>
        <v>0</v>
      </c>
      <c r="AN37" s="56">
        <f>SUM(C37:AG37)*35</f>
        <v>0</v>
      </c>
    </row>
    <row r="38" spans="1:40" s="8" customFormat="1" ht="11.25" hidden="1">
      <c r="A38" s="7"/>
      <c r="B38" s="11"/>
      <c r="C38" s="8" t="b">
        <f>OR(WEEKDAY(C34)=1,WEEKDAY(C34)=7)</f>
        <v>1</v>
      </c>
      <c r="D38" s="8" t="b">
        <f>OR(WEEKDAY(D34)=1,WEEKDAY(D34)=7)</f>
        <v>1</v>
      </c>
      <c r="E38" s="8" t="b">
        <f aca="true" t="shared" si="24" ref="E38:AG38">OR(WEEKDAY(E34)=1,WEEKDAY(E34)=7)</f>
        <v>0</v>
      </c>
      <c r="F38" s="8" t="b">
        <f t="shared" si="24"/>
        <v>0</v>
      </c>
      <c r="G38" s="8" t="b">
        <f t="shared" si="24"/>
        <v>0</v>
      </c>
      <c r="H38" s="8" t="b">
        <f t="shared" si="24"/>
        <v>0</v>
      </c>
      <c r="I38" s="8" t="b">
        <f t="shared" si="24"/>
        <v>0</v>
      </c>
      <c r="J38" s="8" t="b">
        <f t="shared" si="24"/>
        <v>1</v>
      </c>
      <c r="K38" s="8" t="b">
        <f t="shared" si="24"/>
        <v>1</v>
      </c>
      <c r="L38" s="8" t="b">
        <f t="shared" si="24"/>
        <v>0</v>
      </c>
      <c r="M38" s="8" t="b">
        <f t="shared" si="24"/>
        <v>0</v>
      </c>
      <c r="N38" s="8" t="b">
        <f t="shared" si="24"/>
        <v>0</v>
      </c>
      <c r="O38" s="8" t="b">
        <f t="shared" si="24"/>
        <v>0</v>
      </c>
      <c r="P38" s="8" t="b">
        <f t="shared" si="24"/>
        <v>0</v>
      </c>
      <c r="Q38" s="8" t="b">
        <f t="shared" si="24"/>
        <v>1</v>
      </c>
      <c r="R38" s="8" t="b">
        <f t="shared" si="24"/>
        <v>1</v>
      </c>
      <c r="S38" s="8" t="b">
        <f t="shared" si="24"/>
        <v>0</v>
      </c>
      <c r="T38" s="8" t="b">
        <f t="shared" si="24"/>
        <v>0</v>
      </c>
      <c r="U38" s="8" t="b">
        <f t="shared" si="24"/>
        <v>0</v>
      </c>
      <c r="V38" s="8" t="b">
        <f t="shared" si="24"/>
        <v>0</v>
      </c>
      <c r="W38" s="8" t="b">
        <f t="shared" si="24"/>
        <v>0</v>
      </c>
      <c r="X38" s="8" t="b">
        <f t="shared" si="24"/>
        <v>1</v>
      </c>
      <c r="Y38" s="8" t="b">
        <f t="shared" si="24"/>
        <v>1</v>
      </c>
      <c r="Z38" s="8" t="b">
        <f t="shared" si="24"/>
        <v>0</v>
      </c>
      <c r="AA38" s="8" t="b">
        <f t="shared" si="24"/>
        <v>0</v>
      </c>
      <c r="AB38" s="8" t="b">
        <f t="shared" si="24"/>
        <v>0</v>
      </c>
      <c r="AC38" s="8" t="b">
        <f t="shared" si="24"/>
        <v>0</v>
      </c>
      <c r="AD38" s="8" t="b">
        <f t="shared" si="24"/>
        <v>0</v>
      </c>
      <c r="AE38" s="8" t="b">
        <f t="shared" si="24"/>
        <v>1</v>
      </c>
      <c r="AF38" s="8" t="b">
        <f t="shared" si="24"/>
        <v>1</v>
      </c>
      <c r="AG38" s="8" t="b">
        <f t="shared" si="24"/>
        <v>0</v>
      </c>
      <c r="AH38" s="26"/>
      <c r="AI38" s="26"/>
      <c r="AJ38" s="85"/>
      <c r="AK38" s="84"/>
      <c r="AL38" s="22"/>
      <c r="AM38" s="27"/>
      <c r="AN38" s="56"/>
    </row>
    <row r="39" spans="1:40" s="8" customFormat="1" ht="11.25" hidden="1">
      <c r="A39" s="7"/>
      <c r="B39" s="11"/>
      <c r="C39" s="29" t="b">
        <f aca="true" t="shared" si="25" ref="C39:AG39">AND(VLOOKUP(C35,Feiertagsdaten,MATCH(Bundesland,Bundeslaendernamen)+2,FALSE)="x",C38=FALSE)</f>
        <v>0</v>
      </c>
      <c r="D39" s="29" t="e">
        <f t="shared" si="25"/>
        <v>#N/A</v>
      </c>
      <c r="E39" s="29" t="e">
        <f t="shared" si="25"/>
        <v>#N/A</v>
      </c>
      <c r="F39" s="29" t="e">
        <f t="shared" si="25"/>
        <v>#N/A</v>
      </c>
      <c r="G39" s="29" t="e">
        <f t="shared" si="25"/>
        <v>#N/A</v>
      </c>
      <c r="H39" s="29" t="e">
        <f t="shared" si="25"/>
        <v>#N/A</v>
      </c>
      <c r="I39" s="29" t="e">
        <f t="shared" si="25"/>
        <v>#N/A</v>
      </c>
      <c r="J39" s="29" t="e">
        <f t="shared" si="25"/>
        <v>#N/A</v>
      </c>
      <c r="K39" s="29" t="e">
        <f t="shared" si="25"/>
        <v>#N/A</v>
      </c>
      <c r="L39" s="29" t="e">
        <f t="shared" si="25"/>
        <v>#N/A</v>
      </c>
      <c r="M39" s="29" t="e">
        <f t="shared" si="25"/>
        <v>#N/A</v>
      </c>
      <c r="N39" s="29" t="e">
        <f t="shared" si="25"/>
        <v>#N/A</v>
      </c>
      <c r="O39" s="29" t="b">
        <f t="shared" si="25"/>
        <v>1</v>
      </c>
      <c r="P39" s="29" t="e">
        <f t="shared" si="25"/>
        <v>#N/A</v>
      </c>
      <c r="Q39" s="29" t="e">
        <f t="shared" si="25"/>
        <v>#N/A</v>
      </c>
      <c r="R39" s="29" t="e">
        <f t="shared" si="25"/>
        <v>#N/A</v>
      </c>
      <c r="S39" s="29" t="e">
        <f t="shared" si="25"/>
        <v>#N/A</v>
      </c>
      <c r="T39" s="29" t="e">
        <f t="shared" si="25"/>
        <v>#N/A</v>
      </c>
      <c r="U39" s="29" t="e">
        <f t="shared" si="25"/>
        <v>#N/A</v>
      </c>
      <c r="V39" s="29" t="e">
        <f t="shared" si="25"/>
        <v>#N/A</v>
      </c>
      <c r="W39" s="29" t="e">
        <f t="shared" si="25"/>
        <v>#N/A</v>
      </c>
      <c r="X39" s="29" t="e">
        <f t="shared" si="25"/>
        <v>#N/A</v>
      </c>
      <c r="Y39" s="29" t="b">
        <f t="shared" si="25"/>
        <v>0</v>
      </c>
      <c r="Z39" s="29" t="b">
        <f t="shared" si="25"/>
        <v>1</v>
      </c>
      <c r="AA39" s="29" t="e">
        <f t="shared" si="25"/>
        <v>#N/A</v>
      </c>
      <c r="AB39" s="29" t="e">
        <f t="shared" si="25"/>
        <v>#N/A</v>
      </c>
      <c r="AC39" s="29" t="e">
        <f t="shared" si="25"/>
        <v>#N/A</v>
      </c>
      <c r="AD39" s="29" t="e">
        <f t="shared" si="25"/>
        <v>#N/A</v>
      </c>
      <c r="AE39" s="29" t="e">
        <f t="shared" si="25"/>
        <v>#N/A</v>
      </c>
      <c r="AF39" s="29" t="e">
        <f t="shared" si="25"/>
        <v>#N/A</v>
      </c>
      <c r="AG39" s="29" t="e">
        <f t="shared" si="25"/>
        <v>#N/A</v>
      </c>
      <c r="AH39" s="26"/>
      <c r="AI39" s="26"/>
      <c r="AJ39" s="85"/>
      <c r="AK39" s="84"/>
      <c r="AL39" s="22"/>
      <c r="AM39" s="27"/>
      <c r="AN39" s="56"/>
    </row>
    <row r="40" spans="1:37" ht="12.75">
      <c r="A40" s="7"/>
      <c r="B40" s="11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J40" s="88"/>
      <c r="AK40" s="88"/>
    </row>
    <row r="41" spans="1:40" s="8" customFormat="1" ht="12.75">
      <c r="A41" s="77">
        <f>DATE(YEAR(A34),MONTH(A34)+1,1)</f>
        <v>40330</v>
      </c>
      <c r="B41" s="11"/>
      <c r="C41" s="61">
        <f>C42</f>
        <v>40330</v>
      </c>
      <c r="D41" s="62">
        <f>D42</f>
        <v>40331</v>
      </c>
      <c r="E41" s="62">
        <f aca="true" t="shared" si="26" ref="E41:AF41">E42</f>
        <v>40332</v>
      </c>
      <c r="F41" s="62">
        <f t="shared" si="26"/>
        <v>40333</v>
      </c>
      <c r="G41" s="62">
        <f t="shared" si="26"/>
        <v>40334</v>
      </c>
      <c r="H41" s="62">
        <f t="shared" si="26"/>
        <v>40335</v>
      </c>
      <c r="I41" s="62">
        <f t="shared" si="26"/>
        <v>40336</v>
      </c>
      <c r="J41" s="62">
        <f t="shared" si="26"/>
        <v>40337</v>
      </c>
      <c r="K41" s="62">
        <f t="shared" si="26"/>
        <v>40338</v>
      </c>
      <c r="L41" s="62">
        <f t="shared" si="26"/>
        <v>40339</v>
      </c>
      <c r="M41" s="62">
        <f t="shared" si="26"/>
        <v>40340</v>
      </c>
      <c r="N41" s="62">
        <f t="shared" si="26"/>
        <v>40341</v>
      </c>
      <c r="O41" s="62">
        <f t="shared" si="26"/>
        <v>40342</v>
      </c>
      <c r="P41" s="62">
        <f t="shared" si="26"/>
        <v>40343</v>
      </c>
      <c r="Q41" s="62">
        <f t="shared" si="26"/>
        <v>40344</v>
      </c>
      <c r="R41" s="62">
        <f t="shared" si="26"/>
        <v>40345</v>
      </c>
      <c r="S41" s="62">
        <f t="shared" si="26"/>
        <v>40346</v>
      </c>
      <c r="T41" s="62">
        <f t="shared" si="26"/>
        <v>40347</v>
      </c>
      <c r="U41" s="62">
        <f t="shared" si="26"/>
        <v>40348</v>
      </c>
      <c r="V41" s="62">
        <f t="shared" si="26"/>
        <v>40349</v>
      </c>
      <c r="W41" s="62">
        <f t="shared" si="26"/>
        <v>40350</v>
      </c>
      <c r="X41" s="62">
        <f t="shared" si="26"/>
        <v>40351</v>
      </c>
      <c r="Y41" s="62">
        <f t="shared" si="26"/>
        <v>40352</v>
      </c>
      <c r="Z41" s="62">
        <f t="shared" si="26"/>
        <v>40353</v>
      </c>
      <c r="AA41" s="62">
        <f t="shared" si="26"/>
        <v>40354</v>
      </c>
      <c r="AB41" s="62">
        <f t="shared" si="26"/>
        <v>40355</v>
      </c>
      <c r="AC41" s="62">
        <f t="shared" si="26"/>
        <v>40356</v>
      </c>
      <c r="AD41" s="62">
        <f t="shared" si="26"/>
        <v>40357</v>
      </c>
      <c r="AE41" s="62">
        <f t="shared" si="26"/>
        <v>40358</v>
      </c>
      <c r="AF41" s="62">
        <f t="shared" si="26"/>
        <v>40359</v>
      </c>
      <c r="AG41" s="63"/>
      <c r="AH41" s="26"/>
      <c r="AI41" s="26"/>
      <c r="AJ41" s="85"/>
      <c r="AK41" s="84"/>
      <c r="AL41" s="22"/>
      <c r="AM41" s="27"/>
      <c r="AN41" s="56"/>
    </row>
    <row r="42" spans="1:40" s="8" customFormat="1" ht="11.25">
      <c r="A42" s="7"/>
      <c r="B42" s="74"/>
      <c r="C42" s="59">
        <f>A41</f>
        <v>40330</v>
      </c>
      <c r="D42" s="60">
        <f>C42+1</f>
        <v>40331</v>
      </c>
      <c r="E42" s="60">
        <f aca="true" t="shared" si="27" ref="E42:AF42">D42+1</f>
        <v>40332</v>
      </c>
      <c r="F42" s="60">
        <f t="shared" si="27"/>
        <v>40333</v>
      </c>
      <c r="G42" s="60">
        <f t="shared" si="27"/>
        <v>40334</v>
      </c>
      <c r="H42" s="60">
        <f t="shared" si="27"/>
        <v>40335</v>
      </c>
      <c r="I42" s="60">
        <f t="shared" si="27"/>
        <v>40336</v>
      </c>
      <c r="J42" s="60">
        <f t="shared" si="27"/>
        <v>40337</v>
      </c>
      <c r="K42" s="60">
        <f t="shared" si="27"/>
        <v>40338</v>
      </c>
      <c r="L42" s="60">
        <f t="shared" si="27"/>
        <v>40339</v>
      </c>
      <c r="M42" s="60">
        <f t="shared" si="27"/>
        <v>40340</v>
      </c>
      <c r="N42" s="60">
        <f t="shared" si="27"/>
        <v>40341</v>
      </c>
      <c r="O42" s="60">
        <f t="shared" si="27"/>
        <v>40342</v>
      </c>
      <c r="P42" s="60">
        <f t="shared" si="27"/>
        <v>40343</v>
      </c>
      <c r="Q42" s="60">
        <f t="shared" si="27"/>
        <v>40344</v>
      </c>
      <c r="R42" s="60">
        <f t="shared" si="27"/>
        <v>40345</v>
      </c>
      <c r="S42" s="60">
        <f t="shared" si="27"/>
        <v>40346</v>
      </c>
      <c r="T42" s="60">
        <f t="shared" si="27"/>
        <v>40347</v>
      </c>
      <c r="U42" s="60">
        <f t="shared" si="27"/>
        <v>40348</v>
      </c>
      <c r="V42" s="60">
        <f t="shared" si="27"/>
        <v>40349</v>
      </c>
      <c r="W42" s="60">
        <f t="shared" si="27"/>
        <v>40350</v>
      </c>
      <c r="X42" s="60">
        <f t="shared" si="27"/>
        <v>40351</v>
      </c>
      <c r="Y42" s="60">
        <f t="shared" si="27"/>
        <v>40352</v>
      </c>
      <c r="Z42" s="60">
        <f t="shared" si="27"/>
        <v>40353</v>
      </c>
      <c r="AA42" s="60">
        <f t="shared" si="27"/>
        <v>40354</v>
      </c>
      <c r="AB42" s="60">
        <f t="shared" si="27"/>
        <v>40355</v>
      </c>
      <c r="AC42" s="60">
        <f t="shared" si="27"/>
        <v>40356</v>
      </c>
      <c r="AD42" s="60">
        <f t="shared" si="27"/>
        <v>40357</v>
      </c>
      <c r="AE42" s="60">
        <f t="shared" si="27"/>
        <v>40358</v>
      </c>
      <c r="AF42" s="60">
        <f t="shared" si="27"/>
        <v>40359</v>
      </c>
      <c r="AG42" s="80"/>
      <c r="AH42" s="26"/>
      <c r="AI42" s="26"/>
      <c r="AJ42" s="85"/>
      <c r="AK42" s="84"/>
      <c r="AL42" s="22"/>
      <c r="AM42" s="27"/>
      <c r="AN42" s="56"/>
    </row>
    <row r="43" spans="1:40" s="8" customFormat="1" ht="11.25">
      <c r="A43" s="7"/>
      <c r="B43" s="11" t="s">
        <v>44</v>
      </c>
      <c r="C43" s="64">
        <f aca="true" t="shared" si="28" ref="C43:AF43">IF(OR(DAY(C42)=1,WEEKDAY(C42)=2),TRUNC((C42-WEEKDAY(C42,2)-DATE(YEAR(C42+4-WEEKDAY(C42,2)),1,-10))/7),"")</f>
        <v>22</v>
      </c>
      <c r="D43" s="65">
        <f t="shared" si="28"/>
      </c>
      <c r="E43" s="65">
        <f t="shared" si="28"/>
      </c>
      <c r="F43" s="65">
        <f t="shared" si="28"/>
      </c>
      <c r="G43" s="65">
        <f t="shared" si="28"/>
      </c>
      <c r="H43" s="65">
        <f t="shared" si="28"/>
      </c>
      <c r="I43" s="65">
        <f t="shared" si="28"/>
        <v>23</v>
      </c>
      <c r="J43" s="65">
        <f t="shared" si="28"/>
      </c>
      <c r="K43" s="65">
        <f t="shared" si="28"/>
      </c>
      <c r="L43" s="65">
        <f t="shared" si="28"/>
      </c>
      <c r="M43" s="65">
        <f t="shared" si="28"/>
      </c>
      <c r="N43" s="65">
        <f t="shared" si="28"/>
      </c>
      <c r="O43" s="65">
        <f t="shared" si="28"/>
      </c>
      <c r="P43" s="65">
        <f t="shared" si="28"/>
        <v>24</v>
      </c>
      <c r="Q43" s="65">
        <f t="shared" si="28"/>
      </c>
      <c r="R43" s="65">
        <f t="shared" si="28"/>
      </c>
      <c r="S43" s="65">
        <f t="shared" si="28"/>
      </c>
      <c r="T43" s="65">
        <f t="shared" si="28"/>
      </c>
      <c r="U43" s="65">
        <f t="shared" si="28"/>
      </c>
      <c r="V43" s="65">
        <f t="shared" si="28"/>
      </c>
      <c r="W43" s="65">
        <f t="shared" si="28"/>
        <v>25</v>
      </c>
      <c r="X43" s="65">
        <f t="shared" si="28"/>
      </c>
      <c r="Y43" s="65">
        <f t="shared" si="28"/>
      </c>
      <c r="Z43" s="65">
        <f t="shared" si="28"/>
      </c>
      <c r="AA43" s="65">
        <f t="shared" si="28"/>
      </c>
      <c r="AB43" s="65">
        <f t="shared" si="28"/>
      </c>
      <c r="AC43" s="65">
        <f t="shared" si="28"/>
      </c>
      <c r="AD43" s="65">
        <f t="shared" si="28"/>
        <v>26</v>
      </c>
      <c r="AE43" s="65">
        <f t="shared" si="28"/>
      </c>
      <c r="AF43" s="65">
        <f t="shared" si="28"/>
      </c>
      <c r="AG43" s="81"/>
      <c r="AH43" s="26"/>
      <c r="AI43" s="26"/>
      <c r="AJ43" s="85"/>
      <c r="AK43" s="84"/>
      <c r="AL43" s="22"/>
      <c r="AM43" s="27"/>
      <c r="AN43" s="56"/>
    </row>
    <row r="44" spans="1:40" ht="12.75">
      <c r="A44" s="7"/>
      <c r="B44" s="11"/>
      <c r="C44" s="70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9"/>
      <c r="AH44" s="75">
        <f>COUNTIF(C46:AG46,"WAHR")</f>
        <v>0</v>
      </c>
      <c r="AI44" s="26">
        <f>DAY(MAX(C42:AG42))-COUNTIF(C45:AG45,"WAHR")-COUNTIF(C46:AG46,"WAHR")</f>
        <v>22</v>
      </c>
      <c r="AJ44" s="86">
        <f>COUNTIF(C44:AG44,"u")</f>
        <v>0</v>
      </c>
      <c r="AK44" s="87">
        <f>COUNTIF(C44:AG44,"k")</f>
        <v>0</v>
      </c>
      <c r="AL44" s="22">
        <f>AI44-AJ44-AK44</f>
        <v>22</v>
      </c>
      <c r="AM44" s="27">
        <f>COUNTIF(C44:AF44,"&gt;0")</f>
        <v>0</v>
      </c>
      <c r="AN44" s="56">
        <f>SUM(C44:AG44)*35</f>
        <v>0</v>
      </c>
    </row>
    <row r="45" spans="1:40" s="8" customFormat="1" ht="11.25" hidden="1">
      <c r="A45" s="7"/>
      <c r="B45" s="11"/>
      <c r="C45" s="8" t="b">
        <f>OR(WEEKDAY(C41)=1,WEEKDAY(C41)=7)</f>
        <v>0</v>
      </c>
      <c r="D45" s="8" t="b">
        <f>OR(WEEKDAY(D41)=1,WEEKDAY(D41)=7)</f>
        <v>0</v>
      </c>
      <c r="E45" s="8" t="b">
        <f aca="true" t="shared" si="29" ref="E45:AF45">OR(WEEKDAY(E41)=1,WEEKDAY(E41)=7)</f>
        <v>0</v>
      </c>
      <c r="F45" s="8" t="b">
        <f t="shared" si="29"/>
        <v>0</v>
      </c>
      <c r="G45" s="8" t="b">
        <f t="shared" si="29"/>
        <v>1</v>
      </c>
      <c r="H45" s="8" t="b">
        <f t="shared" si="29"/>
        <v>1</v>
      </c>
      <c r="I45" s="8" t="b">
        <f t="shared" si="29"/>
        <v>0</v>
      </c>
      <c r="J45" s="8" t="b">
        <f t="shared" si="29"/>
        <v>0</v>
      </c>
      <c r="K45" s="8" t="b">
        <f t="shared" si="29"/>
        <v>0</v>
      </c>
      <c r="L45" s="8" t="b">
        <f t="shared" si="29"/>
        <v>0</v>
      </c>
      <c r="M45" s="8" t="b">
        <f t="shared" si="29"/>
        <v>0</v>
      </c>
      <c r="N45" s="8" t="b">
        <f t="shared" si="29"/>
        <v>1</v>
      </c>
      <c r="O45" s="8" t="b">
        <f t="shared" si="29"/>
        <v>1</v>
      </c>
      <c r="P45" s="8" t="b">
        <f t="shared" si="29"/>
        <v>0</v>
      </c>
      <c r="Q45" s="8" t="b">
        <f t="shared" si="29"/>
        <v>0</v>
      </c>
      <c r="R45" s="8" t="b">
        <f t="shared" si="29"/>
        <v>0</v>
      </c>
      <c r="S45" s="8" t="b">
        <f t="shared" si="29"/>
        <v>0</v>
      </c>
      <c r="T45" s="8" t="b">
        <f t="shared" si="29"/>
        <v>0</v>
      </c>
      <c r="U45" s="8" t="b">
        <f t="shared" si="29"/>
        <v>1</v>
      </c>
      <c r="V45" s="8" t="b">
        <f t="shared" si="29"/>
        <v>1</v>
      </c>
      <c r="W45" s="8" t="b">
        <f t="shared" si="29"/>
        <v>0</v>
      </c>
      <c r="X45" s="8" t="b">
        <f t="shared" si="29"/>
        <v>0</v>
      </c>
      <c r="Y45" s="8" t="b">
        <f t="shared" si="29"/>
        <v>0</v>
      </c>
      <c r="Z45" s="8" t="b">
        <f t="shared" si="29"/>
        <v>0</v>
      </c>
      <c r="AA45" s="8" t="b">
        <f t="shared" si="29"/>
        <v>0</v>
      </c>
      <c r="AB45" s="8" t="b">
        <f t="shared" si="29"/>
        <v>1</v>
      </c>
      <c r="AC45" s="8" t="b">
        <f t="shared" si="29"/>
        <v>1</v>
      </c>
      <c r="AD45" s="8" t="b">
        <f t="shared" si="29"/>
        <v>0</v>
      </c>
      <c r="AE45" s="8" t="b">
        <f t="shared" si="29"/>
        <v>0</v>
      </c>
      <c r="AF45" s="8" t="b">
        <f t="shared" si="29"/>
        <v>0</v>
      </c>
      <c r="AH45" s="26"/>
      <c r="AI45" s="26"/>
      <c r="AJ45" s="85"/>
      <c r="AK45" s="84"/>
      <c r="AL45" s="22"/>
      <c r="AM45" s="27"/>
      <c r="AN45" s="56"/>
    </row>
    <row r="46" spans="1:40" s="8" customFormat="1" ht="11.25" hidden="1">
      <c r="A46" s="7"/>
      <c r="B46" s="11"/>
      <c r="C46" s="29" t="e">
        <f aca="true" t="shared" si="30" ref="C46:AF46">AND(VLOOKUP(C42,Feiertagsdaten,MATCH(Bundesland,Bundeslaendernamen)+2,FALSE)="x",C45=FALSE)</f>
        <v>#N/A</v>
      </c>
      <c r="D46" s="29" t="e">
        <f t="shared" si="30"/>
        <v>#N/A</v>
      </c>
      <c r="E46" s="29" t="b">
        <f t="shared" si="30"/>
        <v>0</v>
      </c>
      <c r="F46" s="29" t="e">
        <f t="shared" si="30"/>
        <v>#N/A</v>
      </c>
      <c r="G46" s="29" t="e">
        <f t="shared" si="30"/>
        <v>#N/A</v>
      </c>
      <c r="H46" s="29" t="e">
        <f t="shared" si="30"/>
        <v>#N/A</v>
      </c>
      <c r="I46" s="29" t="e">
        <f t="shared" si="30"/>
        <v>#N/A</v>
      </c>
      <c r="J46" s="29" t="e">
        <f t="shared" si="30"/>
        <v>#N/A</v>
      </c>
      <c r="K46" s="29" t="e">
        <f t="shared" si="30"/>
        <v>#N/A</v>
      </c>
      <c r="L46" s="29" t="e">
        <f t="shared" si="30"/>
        <v>#N/A</v>
      </c>
      <c r="M46" s="29" t="e">
        <f t="shared" si="30"/>
        <v>#N/A</v>
      </c>
      <c r="N46" s="29" t="e">
        <f t="shared" si="30"/>
        <v>#N/A</v>
      </c>
      <c r="O46" s="29" t="e">
        <f t="shared" si="30"/>
        <v>#N/A</v>
      </c>
      <c r="P46" s="29" t="e">
        <f t="shared" si="30"/>
        <v>#N/A</v>
      </c>
      <c r="Q46" s="29" t="e">
        <f t="shared" si="30"/>
        <v>#N/A</v>
      </c>
      <c r="R46" s="29" t="e">
        <f t="shared" si="30"/>
        <v>#N/A</v>
      </c>
      <c r="S46" s="29" t="e">
        <f t="shared" si="30"/>
        <v>#N/A</v>
      </c>
      <c r="T46" s="29" t="e">
        <f t="shared" si="30"/>
        <v>#N/A</v>
      </c>
      <c r="U46" s="29" t="e">
        <f t="shared" si="30"/>
        <v>#N/A</v>
      </c>
      <c r="V46" s="29" t="e">
        <f t="shared" si="30"/>
        <v>#N/A</v>
      </c>
      <c r="W46" s="29" t="e">
        <f t="shared" si="30"/>
        <v>#N/A</v>
      </c>
      <c r="X46" s="29" t="e">
        <f t="shared" si="30"/>
        <v>#N/A</v>
      </c>
      <c r="Y46" s="29" t="e">
        <f t="shared" si="30"/>
        <v>#N/A</v>
      </c>
      <c r="Z46" s="29" t="e">
        <f t="shared" si="30"/>
        <v>#N/A</v>
      </c>
      <c r="AA46" s="29" t="e">
        <f t="shared" si="30"/>
        <v>#N/A</v>
      </c>
      <c r="AB46" s="29" t="e">
        <f t="shared" si="30"/>
        <v>#N/A</v>
      </c>
      <c r="AC46" s="29" t="e">
        <f t="shared" si="30"/>
        <v>#N/A</v>
      </c>
      <c r="AD46" s="29" t="e">
        <f t="shared" si="30"/>
        <v>#N/A</v>
      </c>
      <c r="AE46" s="29" t="e">
        <f t="shared" si="30"/>
        <v>#N/A</v>
      </c>
      <c r="AF46" s="29" t="e">
        <f t="shared" si="30"/>
        <v>#N/A</v>
      </c>
      <c r="AH46" s="26"/>
      <c r="AI46" s="26"/>
      <c r="AJ46" s="85"/>
      <c r="AK46" s="84"/>
      <c r="AL46" s="22"/>
      <c r="AM46" s="27"/>
      <c r="AN46" s="56"/>
    </row>
    <row r="47" spans="1:37" ht="12.75">
      <c r="A47" s="7"/>
      <c r="B47" s="11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J47" s="88"/>
      <c r="AK47" s="88"/>
    </row>
    <row r="48" spans="1:40" s="8" customFormat="1" ht="12.75">
      <c r="A48" s="77">
        <f>DATE(YEAR(A41),MONTH(A41)+1,1)</f>
        <v>40360</v>
      </c>
      <c r="B48" s="11"/>
      <c r="C48" s="61">
        <f>C49</f>
        <v>40360</v>
      </c>
      <c r="D48" s="62">
        <f>D49</f>
        <v>40361</v>
      </c>
      <c r="E48" s="62">
        <f aca="true" t="shared" si="31" ref="E48:AG48">E49</f>
        <v>40362</v>
      </c>
      <c r="F48" s="62">
        <f t="shared" si="31"/>
        <v>40363</v>
      </c>
      <c r="G48" s="62">
        <f t="shared" si="31"/>
        <v>40364</v>
      </c>
      <c r="H48" s="62">
        <f t="shared" si="31"/>
        <v>40365</v>
      </c>
      <c r="I48" s="62">
        <f t="shared" si="31"/>
        <v>40366</v>
      </c>
      <c r="J48" s="62">
        <f t="shared" si="31"/>
        <v>40367</v>
      </c>
      <c r="K48" s="62">
        <f t="shared" si="31"/>
        <v>40368</v>
      </c>
      <c r="L48" s="62">
        <f t="shared" si="31"/>
        <v>40369</v>
      </c>
      <c r="M48" s="62">
        <f t="shared" si="31"/>
        <v>40370</v>
      </c>
      <c r="N48" s="62">
        <f t="shared" si="31"/>
        <v>40371</v>
      </c>
      <c r="O48" s="62">
        <f t="shared" si="31"/>
        <v>40372</v>
      </c>
      <c r="P48" s="62">
        <f t="shared" si="31"/>
        <v>40373</v>
      </c>
      <c r="Q48" s="62">
        <f t="shared" si="31"/>
        <v>40374</v>
      </c>
      <c r="R48" s="62">
        <f t="shared" si="31"/>
        <v>40375</v>
      </c>
      <c r="S48" s="62">
        <f t="shared" si="31"/>
        <v>40376</v>
      </c>
      <c r="T48" s="62">
        <f t="shared" si="31"/>
        <v>40377</v>
      </c>
      <c r="U48" s="62">
        <f t="shared" si="31"/>
        <v>40378</v>
      </c>
      <c r="V48" s="62">
        <f t="shared" si="31"/>
        <v>40379</v>
      </c>
      <c r="W48" s="62">
        <f t="shared" si="31"/>
        <v>40380</v>
      </c>
      <c r="X48" s="62">
        <f t="shared" si="31"/>
        <v>40381</v>
      </c>
      <c r="Y48" s="62">
        <f t="shared" si="31"/>
        <v>40382</v>
      </c>
      <c r="Z48" s="62">
        <f t="shared" si="31"/>
        <v>40383</v>
      </c>
      <c r="AA48" s="62">
        <f t="shared" si="31"/>
        <v>40384</v>
      </c>
      <c r="AB48" s="62">
        <f t="shared" si="31"/>
        <v>40385</v>
      </c>
      <c r="AC48" s="62">
        <f t="shared" si="31"/>
        <v>40386</v>
      </c>
      <c r="AD48" s="62">
        <f t="shared" si="31"/>
        <v>40387</v>
      </c>
      <c r="AE48" s="62">
        <f t="shared" si="31"/>
        <v>40388</v>
      </c>
      <c r="AF48" s="62">
        <f t="shared" si="31"/>
        <v>40389</v>
      </c>
      <c r="AG48" s="63">
        <f t="shared" si="31"/>
        <v>40390</v>
      </c>
      <c r="AH48" s="26"/>
      <c r="AI48" s="26"/>
      <c r="AJ48" s="85"/>
      <c r="AK48" s="84"/>
      <c r="AL48" s="22"/>
      <c r="AM48" s="27"/>
      <c r="AN48" s="56"/>
    </row>
    <row r="49" spans="1:40" s="8" customFormat="1" ht="11.25">
      <c r="A49" s="7"/>
      <c r="B49" s="74"/>
      <c r="C49" s="59">
        <f>A48</f>
        <v>40360</v>
      </c>
      <c r="D49" s="60">
        <f>C49+1</f>
        <v>40361</v>
      </c>
      <c r="E49" s="60">
        <f aca="true" t="shared" si="32" ref="E49:AG49">D49+1</f>
        <v>40362</v>
      </c>
      <c r="F49" s="60">
        <f t="shared" si="32"/>
        <v>40363</v>
      </c>
      <c r="G49" s="60">
        <f t="shared" si="32"/>
        <v>40364</v>
      </c>
      <c r="H49" s="60">
        <f t="shared" si="32"/>
        <v>40365</v>
      </c>
      <c r="I49" s="60">
        <f t="shared" si="32"/>
        <v>40366</v>
      </c>
      <c r="J49" s="60">
        <f t="shared" si="32"/>
        <v>40367</v>
      </c>
      <c r="K49" s="60">
        <f t="shared" si="32"/>
        <v>40368</v>
      </c>
      <c r="L49" s="60">
        <f t="shared" si="32"/>
        <v>40369</v>
      </c>
      <c r="M49" s="60">
        <f t="shared" si="32"/>
        <v>40370</v>
      </c>
      <c r="N49" s="60">
        <f t="shared" si="32"/>
        <v>40371</v>
      </c>
      <c r="O49" s="60">
        <f t="shared" si="32"/>
        <v>40372</v>
      </c>
      <c r="P49" s="60">
        <f t="shared" si="32"/>
        <v>40373</v>
      </c>
      <c r="Q49" s="60">
        <f t="shared" si="32"/>
        <v>40374</v>
      </c>
      <c r="R49" s="60">
        <f t="shared" si="32"/>
        <v>40375</v>
      </c>
      <c r="S49" s="60">
        <f t="shared" si="32"/>
        <v>40376</v>
      </c>
      <c r="T49" s="60">
        <f t="shared" si="32"/>
        <v>40377</v>
      </c>
      <c r="U49" s="60">
        <f t="shared" si="32"/>
        <v>40378</v>
      </c>
      <c r="V49" s="60">
        <f t="shared" si="32"/>
        <v>40379</v>
      </c>
      <c r="W49" s="60">
        <f t="shared" si="32"/>
        <v>40380</v>
      </c>
      <c r="X49" s="60">
        <f t="shared" si="32"/>
        <v>40381</v>
      </c>
      <c r="Y49" s="60">
        <f t="shared" si="32"/>
        <v>40382</v>
      </c>
      <c r="Z49" s="60">
        <f t="shared" si="32"/>
        <v>40383</v>
      </c>
      <c r="AA49" s="60">
        <f t="shared" si="32"/>
        <v>40384</v>
      </c>
      <c r="AB49" s="60">
        <f t="shared" si="32"/>
        <v>40385</v>
      </c>
      <c r="AC49" s="60">
        <f t="shared" si="32"/>
        <v>40386</v>
      </c>
      <c r="AD49" s="60">
        <f t="shared" si="32"/>
        <v>40387</v>
      </c>
      <c r="AE49" s="60">
        <f t="shared" si="32"/>
        <v>40388</v>
      </c>
      <c r="AF49" s="60">
        <f t="shared" si="32"/>
        <v>40389</v>
      </c>
      <c r="AG49" s="80">
        <f t="shared" si="32"/>
        <v>40390</v>
      </c>
      <c r="AH49" s="26"/>
      <c r="AI49" s="26"/>
      <c r="AJ49" s="85"/>
      <c r="AK49" s="84"/>
      <c r="AL49" s="22"/>
      <c r="AM49" s="27"/>
      <c r="AN49" s="56"/>
    </row>
    <row r="50" spans="1:40" s="8" customFormat="1" ht="11.25">
      <c r="A50" s="7"/>
      <c r="B50" s="11" t="s">
        <v>44</v>
      </c>
      <c r="C50" s="64">
        <f aca="true" t="shared" si="33" ref="C50:AG50">IF(OR(DAY(C49)=1,WEEKDAY(C49)=2),TRUNC((C49-WEEKDAY(C49,2)-DATE(YEAR(C49+4-WEEKDAY(C49,2)),1,-10))/7),"")</f>
        <v>26</v>
      </c>
      <c r="D50" s="65">
        <f t="shared" si="33"/>
      </c>
      <c r="E50" s="65">
        <f t="shared" si="33"/>
      </c>
      <c r="F50" s="65">
        <f t="shared" si="33"/>
      </c>
      <c r="G50" s="65">
        <f t="shared" si="33"/>
        <v>27</v>
      </c>
      <c r="H50" s="65">
        <f t="shared" si="33"/>
      </c>
      <c r="I50" s="65">
        <f t="shared" si="33"/>
      </c>
      <c r="J50" s="65">
        <f t="shared" si="33"/>
      </c>
      <c r="K50" s="65">
        <f t="shared" si="33"/>
      </c>
      <c r="L50" s="65">
        <f t="shared" si="33"/>
      </c>
      <c r="M50" s="65">
        <f t="shared" si="33"/>
      </c>
      <c r="N50" s="65">
        <f t="shared" si="33"/>
        <v>28</v>
      </c>
      <c r="O50" s="65">
        <f t="shared" si="33"/>
      </c>
      <c r="P50" s="65">
        <f t="shared" si="33"/>
      </c>
      <c r="Q50" s="65">
        <f t="shared" si="33"/>
      </c>
      <c r="R50" s="65">
        <f t="shared" si="33"/>
      </c>
      <c r="S50" s="65">
        <f t="shared" si="33"/>
      </c>
      <c r="T50" s="65">
        <f t="shared" si="33"/>
      </c>
      <c r="U50" s="65">
        <f t="shared" si="33"/>
        <v>29</v>
      </c>
      <c r="V50" s="65">
        <f t="shared" si="33"/>
      </c>
      <c r="W50" s="65">
        <f t="shared" si="33"/>
      </c>
      <c r="X50" s="65">
        <f t="shared" si="33"/>
      </c>
      <c r="Y50" s="65">
        <f t="shared" si="33"/>
      </c>
      <c r="Z50" s="65">
        <f t="shared" si="33"/>
      </c>
      <c r="AA50" s="65">
        <f t="shared" si="33"/>
      </c>
      <c r="AB50" s="65">
        <f t="shared" si="33"/>
        <v>30</v>
      </c>
      <c r="AC50" s="65">
        <f t="shared" si="33"/>
      </c>
      <c r="AD50" s="65">
        <f t="shared" si="33"/>
      </c>
      <c r="AE50" s="65">
        <f t="shared" si="33"/>
      </c>
      <c r="AF50" s="65">
        <f t="shared" si="33"/>
      </c>
      <c r="AG50" s="81">
        <f t="shared" si="33"/>
      </c>
      <c r="AH50" s="26"/>
      <c r="AI50" s="26"/>
      <c r="AJ50" s="85"/>
      <c r="AK50" s="84"/>
      <c r="AL50" s="22"/>
      <c r="AM50" s="27"/>
      <c r="AN50" s="56"/>
    </row>
    <row r="51" spans="1:40" ht="12.75">
      <c r="A51" s="7"/>
      <c r="B51" s="11"/>
      <c r="C51" s="70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9"/>
      <c r="AH51" s="75">
        <f>COUNTIF(C53:AG53,"WAHR")</f>
        <v>0</v>
      </c>
      <c r="AI51" s="26">
        <f>DAY(MAX(C49:AG49))-COUNTIF(C52:AG52,"WAHR")-COUNTIF(C53:AG53,"WAHR")</f>
        <v>22</v>
      </c>
      <c r="AJ51" s="86">
        <f>COUNTIF(C51:AG51,"u")</f>
        <v>0</v>
      </c>
      <c r="AK51" s="87">
        <f>COUNTIF(C51:AG51,"k")</f>
        <v>0</v>
      </c>
      <c r="AL51" s="22">
        <f>AI51-AJ51-AK51</f>
        <v>22</v>
      </c>
      <c r="AM51" s="27">
        <f>COUNTIF(C51:AG51,"&gt;0")</f>
        <v>0</v>
      </c>
      <c r="AN51" s="56">
        <f>SUM(C51:AG51)*35</f>
        <v>0</v>
      </c>
    </row>
    <row r="52" spans="1:40" s="8" customFormat="1" ht="11.25" hidden="1">
      <c r="A52" s="7"/>
      <c r="B52" s="11"/>
      <c r="C52" s="8" t="b">
        <f>OR(WEEKDAY(C48)=1,WEEKDAY(C48)=7)</f>
        <v>0</v>
      </c>
      <c r="D52" s="8" t="b">
        <f>OR(WEEKDAY(D48)=1,WEEKDAY(D48)=7)</f>
        <v>0</v>
      </c>
      <c r="E52" s="8" t="b">
        <f aca="true" t="shared" si="34" ref="E52:AG52">OR(WEEKDAY(E48)=1,WEEKDAY(E48)=7)</f>
        <v>1</v>
      </c>
      <c r="F52" s="8" t="b">
        <f t="shared" si="34"/>
        <v>1</v>
      </c>
      <c r="G52" s="8" t="b">
        <f t="shared" si="34"/>
        <v>0</v>
      </c>
      <c r="H52" s="8" t="b">
        <f t="shared" si="34"/>
        <v>0</v>
      </c>
      <c r="I52" s="8" t="b">
        <f t="shared" si="34"/>
        <v>0</v>
      </c>
      <c r="J52" s="8" t="b">
        <f t="shared" si="34"/>
        <v>0</v>
      </c>
      <c r="K52" s="8" t="b">
        <f t="shared" si="34"/>
        <v>0</v>
      </c>
      <c r="L52" s="8" t="b">
        <f t="shared" si="34"/>
        <v>1</v>
      </c>
      <c r="M52" s="8" t="b">
        <f t="shared" si="34"/>
        <v>1</v>
      </c>
      <c r="N52" s="8" t="b">
        <f t="shared" si="34"/>
        <v>0</v>
      </c>
      <c r="O52" s="8" t="b">
        <f t="shared" si="34"/>
        <v>0</v>
      </c>
      <c r="P52" s="8" t="b">
        <f t="shared" si="34"/>
        <v>0</v>
      </c>
      <c r="Q52" s="8" t="b">
        <f t="shared" si="34"/>
        <v>0</v>
      </c>
      <c r="R52" s="8" t="b">
        <f t="shared" si="34"/>
        <v>0</v>
      </c>
      <c r="S52" s="8" t="b">
        <f t="shared" si="34"/>
        <v>1</v>
      </c>
      <c r="T52" s="8" t="b">
        <f t="shared" si="34"/>
        <v>1</v>
      </c>
      <c r="U52" s="8" t="b">
        <f t="shared" si="34"/>
        <v>0</v>
      </c>
      <c r="V52" s="8" t="b">
        <f t="shared" si="34"/>
        <v>0</v>
      </c>
      <c r="W52" s="8" t="b">
        <f t="shared" si="34"/>
        <v>0</v>
      </c>
      <c r="X52" s="8" t="b">
        <f t="shared" si="34"/>
        <v>0</v>
      </c>
      <c r="Y52" s="8" t="b">
        <f t="shared" si="34"/>
        <v>0</v>
      </c>
      <c r="Z52" s="8" t="b">
        <f t="shared" si="34"/>
        <v>1</v>
      </c>
      <c r="AA52" s="8" t="b">
        <f t="shared" si="34"/>
        <v>1</v>
      </c>
      <c r="AB52" s="8" t="b">
        <f t="shared" si="34"/>
        <v>0</v>
      </c>
      <c r="AC52" s="8" t="b">
        <f t="shared" si="34"/>
        <v>0</v>
      </c>
      <c r="AD52" s="8" t="b">
        <f t="shared" si="34"/>
        <v>0</v>
      </c>
      <c r="AE52" s="8" t="b">
        <f t="shared" si="34"/>
        <v>0</v>
      </c>
      <c r="AF52" s="8" t="b">
        <f t="shared" si="34"/>
        <v>0</v>
      </c>
      <c r="AG52" s="8" t="b">
        <f t="shared" si="34"/>
        <v>1</v>
      </c>
      <c r="AH52" s="26"/>
      <c r="AI52" s="26"/>
      <c r="AJ52" s="85"/>
      <c r="AK52" s="84"/>
      <c r="AL52" s="22"/>
      <c r="AM52" s="27"/>
      <c r="AN52" s="56"/>
    </row>
    <row r="53" spans="1:40" s="8" customFormat="1" ht="11.25" hidden="1">
      <c r="A53" s="7"/>
      <c r="B53" s="11"/>
      <c r="C53" s="29" t="e">
        <f aca="true" t="shared" si="35" ref="C53:AG53">AND(VLOOKUP(C49,Feiertagsdaten,MATCH(Bundesland,Bundeslaendernamen)+2,FALSE)="x",C52=FALSE)</f>
        <v>#N/A</v>
      </c>
      <c r="D53" s="29" t="e">
        <f t="shared" si="35"/>
        <v>#N/A</v>
      </c>
      <c r="E53" s="29" t="e">
        <f t="shared" si="35"/>
        <v>#N/A</v>
      </c>
      <c r="F53" s="29" t="e">
        <f t="shared" si="35"/>
        <v>#N/A</v>
      </c>
      <c r="G53" s="29" t="e">
        <f t="shared" si="35"/>
        <v>#N/A</v>
      </c>
      <c r="H53" s="29" t="e">
        <f t="shared" si="35"/>
        <v>#N/A</v>
      </c>
      <c r="I53" s="29" t="e">
        <f t="shared" si="35"/>
        <v>#N/A</v>
      </c>
      <c r="J53" s="29" t="e">
        <f t="shared" si="35"/>
        <v>#N/A</v>
      </c>
      <c r="K53" s="29" t="e">
        <f t="shared" si="35"/>
        <v>#N/A</v>
      </c>
      <c r="L53" s="29" t="e">
        <f t="shared" si="35"/>
        <v>#N/A</v>
      </c>
      <c r="M53" s="29" t="e">
        <f t="shared" si="35"/>
        <v>#N/A</v>
      </c>
      <c r="N53" s="29" t="e">
        <f t="shared" si="35"/>
        <v>#N/A</v>
      </c>
      <c r="O53" s="29" t="e">
        <f t="shared" si="35"/>
        <v>#N/A</v>
      </c>
      <c r="P53" s="29" t="e">
        <f t="shared" si="35"/>
        <v>#N/A</v>
      </c>
      <c r="Q53" s="29" t="e">
        <f t="shared" si="35"/>
        <v>#N/A</v>
      </c>
      <c r="R53" s="29" t="e">
        <f t="shared" si="35"/>
        <v>#N/A</v>
      </c>
      <c r="S53" s="29" t="e">
        <f t="shared" si="35"/>
        <v>#N/A</v>
      </c>
      <c r="T53" s="29" t="e">
        <f t="shared" si="35"/>
        <v>#N/A</v>
      </c>
      <c r="U53" s="29" t="e">
        <f t="shared" si="35"/>
        <v>#N/A</v>
      </c>
      <c r="V53" s="29" t="e">
        <f t="shared" si="35"/>
        <v>#N/A</v>
      </c>
      <c r="W53" s="29" t="e">
        <f t="shared" si="35"/>
        <v>#N/A</v>
      </c>
      <c r="X53" s="29" t="e">
        <f t="shared" si="35"/>
        <v>#N/A</v>
      </c>
      <c r="Y53" s="29" t="e">
        <f t="shared" si="35"/>
        <v>#N/A</v>
      </c>
      <c r="Z53" s="29" t="e">
        <f t="shared" si="35"/>
        <v>#N/A</v>
      </c>
      <c r="AA53" s="29" t="e">
        <f t="shared" si="35"/>
        <v>#N/A</v>
      </c>
      <c r="AB53" s="29" t="e">
        <f t="shared" si="35"/>
        <v>#N/A</v>
      </c>
      <c r="AC53" s="29" t="e">
        <f t="shared" si="35"/>
        <v>#N/A</v>
      </c>
      <c r="AD53" s="29" t="e">
        <f t="shared" si="35"/>
        <v>#N/A</v>
      </c>
      <c r="AE53" s="29" t="e">
        <f t="shared" si="35"/>
        <v>#N/A</v>
      </c>
      <c r="AF53" s="29" t="e">
        <f t="shared" si="35"/>
        <v>#N/A</v>
      </c>
      <c r="AG53" s="29" t="e">
        <f t="shared" si="35"/>
        <v>#N/A</v>
      </c>
      <c r="AH53" s="26"/>
      <c r="AI53" s="26"/>
      <c r="AJ53" s="85"/>
      <c r="AK53" s="84"/>
      <c r="AL53" s="22"/>
      <c r="AM53" s="27"/>
      <c r="AN53" s="56"/>
    </row>
    <row r="54" spans="1:37" ht="12.75">
      <c r="A54" s="7"/>
      <c r="B54" s="11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J54" s="88"/>
      <c r="AK54" s="88"/>
    </row>
    <row r="55" spans="1:40" s="8" customFormat="1" ht="12.75">
      <c r="A55" s="77">
        <f>DATE(YEAR(A48),MONTH(A48)+1,1)</f>
        <v>40391</v>
      </c>
      <c r="B55" s="11"/>
      <c r="C55" s="61">
        <f>C56</f>
        <v>40391</v>
      </c>
      <c r="D55" s="62">
        <f>D56</f>
        <v>40392</v>
      </c>
      <c r="E55" s="62">
        <f aca="true" t="shared" si="36" ref="E55:AG55">E56</f>
        <v>40393</v>
      </c>
      <c r="F55" s="62">
        <f t="shared" si="36"/>
        <v>40394</v>
      </c>
      <c r="G55" s="62">
        <f t="shared" si="36"/>
        <v>40395</v>
      </c>
      <c r="H55" s="62">
        <f t="shared" si="36"/>
        <v>40396</v>
      </c>
      <c r="I55" s="62">
        <f t="shared" si="36"/>
        <v>40397</v>
      </c>
      <c r="J55" s="62">
        <f t="shared" si="36"/>
        <v>40398</v>
      </c>
      <c r="K55" s="62">
        <f t="shared" si="36"/>
        <v>40399</v>
      </c>
      <c r="L55" s="62">
        <f t="shared" si="36"/>
        <v>40400</v>
      </c>
      <c r="M55" s="62">
        <f t="shared" si="36"/>
        <v>40401</v>
      </c>
      <c r="N55" s="62">
        <f t="shared" si="36"/>
        <v>40402</v>
      </c>
      <c r="O55" s="62">
        <f t="shared" si="36"/>
        <v>40403</v>
      </c>
      <c r="P55" s="62">
        <f t="shared" si="36"/>
        <v>40404</v>
      </c>
      <c r="Q55" s="62">
        <f t="shared" si="36"/>
        <v>40405</v>
      </c>
      <c r="R55" s="62">
        <f t="shared" si="36"/>
        <v>40406</v>
      </c>
      <c r="S55" s="62">
        <f t="shared" si="36"/>
        <v>40407</v>
      </c>
      <c r="T55" s="62">
        <f t="shared" si="36"/>
        <v>40408</v>
      </c>
      <c r="U55" s="62">
        <f t="shared" si="36"/>
        <v>40409</v>
      </c>
      <c r="V55" s="62">
        <f t="shared" si="36"/>
        <v>40410</v>
      </c>
      <c r="W55" s="62">
        <f t="shared" si="36"/>
        <v>40411</v>
      </c>
      <c r="X55" s="62">
        <f t="shared" si="36"/>
        <v>40412</v>
      </c>
      <c r="Y55" s="62">
        <f t="shared" si="36"/>
        <v>40413</v>
      </c>
      <c r="Z55" s="62">
        <f t="shared" si="36"/>
        <v>40414</v>
      </c>
      <c r="AA55" s="62">
        <f t="shared" si="36"/>
        <v>40415</v>
      </c>
      <c r="AB55" s="62">
        <f t="shared" si="36"/>
        <v>40416</v>
      </c>
      <c r="AC55" s="62">
        <f t="shared" si="36"/>
        <v>40417</v>
      </c>
      <c r="AD55" s="62">
        <f t="shared" si="36"/>
        <v>40418</v>
      </c>
      <c r="AE55" s="62">
        <f t="shared" si="36"/>
        <v>40419</v>
      </c>
      <c r="AF55" s="62">
        <f t="shared" si="36"/>
        <v>40420</v>
      </c>
      <c r="AG55" s="63">
        <f t="shared" si="36"/>
        <v>40421</v>
      </c>
      <c r="AH55" s="26"/>
      <c r="AI55" s="26"/>
      <c r="AJ55" s="85"/>
      <c r="AK55" s="84"/>
      <c r="AL55" s="22"/>
      <c r="AM55" s="27"/>
      <c r="AN55" s="56"/>
    </row>
    <row r="56" spans="1:40" s="8" customFormat="1" ht="11.25">
      <c r="A56" s="7"/>
      <c r="B56" s="74"/>
      <c r="C56" s="59">
        <f>A55</f>
        <v>40391</v>
      </c>
      <c r="D56" s="60">
        <f>C56+1</f>
        <v>40392</v>
      </c>
      <c r="E56" s="60">
        <f aca="true" t="shared" si="37" ref="E56:AG56">D56+1</f>
        <v>40393</v>
      </c>
      <c r="F56" s="60">
        <f t="shared" si="37"/>
        <v>40394</v>
      </c>
      <c r="G56" s="60">
        <f t="shared" si="37"/>
        <v>40395</v>
      </c>
      <c r="H56" s="60">
        <f t="shared" si="37"/>
        <v>40396</v>
      </c>
      <c r="I56" s="60">
        <f t="shared" si="37"/>
        <v>40397</v>
      </c>
      <c r="J56" s="60">
        <f t="shared" si="37"/>
        <v>40398</v>
      </c>
      <c r="K56" s="60">
        <f t="shared" si="37"/>
        <v>40399</v>
      </c>
      <c r="L56" s="60">
        <f t="shared" si="37"/>
        <v>40400</v>
      </c>
      <c r="M56" s="60">
        <f t="shared" si="37"/>
        <v>40401</v>
      </c>
      <c r="N56" s="60">
        <f t="shared" si="37"/>
        <v>40402</v>
      </c>
      <c r="O56" s="60">
        <f t="shared" si="37"/>
        <v>40403</v>
      </c>
      <c r="P56" s="60">
        <f t="shared" si="37"/>
        <v>40404</v>
      </c>
      <c r="Q56" s="60">
        <f t="shared" si="37"/>
        <v>40405</v>
      </c>
      <c r="R56" s="60">
        <f t="shared" si="37"/>
        <v>40406</v>
      </c>
      <c r="S56" s="60">
        <f t="shared" si="37"/>
        <v>40407</v>
      </c>
      <c r="T56" s="60">
        <f t="shared" si="37"/>
        <v>40408</v>
      </c>
      <c r="U56" s="60">
        <f t="shared" si="37"/>
        <v>40409</v>
      </c>
      <c r="V56" s="60">
        <f t="shared" si="37"/>
        <v>40410</v>
      </c>
      <c r="W56" s="60">
        <f t="shared" si="37"/>
        <v>40411</v>
      </c>
      <c r="X56" s="60">
        <f t="shared" si="37"/>
        <v>40412</v>
      </c>
      <c r="Y56" s="60">
        <f t="shared" si="37"/>
        <v>40413</v>
      </c>
      <c r="Z56" s="60">
        <f t="shared" si="37"/>
        <v>40414</v>
      </c>
      <c r="AA56" s="60">
        <f t="shared" si="37"/>
        <v>40415</v>
      </c>
      <c r="AB56" s="60">
        <f t="shared" si="37"/>
        <v>40416</v>
      </c>
      <c r="AC56" s="60">
        <f t="shared" si="37"/>
        <v>40417</v>
      </c>
      <c r="AD56" s="60">
        <f t="shared" si="37"/>
        <v>40418</v>
      </c>
      <c r="AE56" s="60">
        <f t="shared" si="37"/>
        <v>40419</v>
      </c>
      <c r="AF56" s="60">
        <f t="shared" si="37"/>
        <v>40420</v>
      </c>
      <c r="AG56" s="80">
        <f t="shared" si="37"/>
        <v>40421</v>
      </c>
      <c r="AH56" s="26"/>
      <c r="AI56" s="26"/>
      <c r="AJ56" s="85"/>
      <c r="AK56" s="84"/>
      <c r="AL56" s="22"/>
      <c r="AM56" s="27"/>
      <c r="AN56" s="56"/>
    </row>
    <row r="57" spans="1:40" s="8" customFormat="1" ht="11.25">
      <c r="A57" s="7"/>
      <c r="B57" s="11" t="s">
        <v>44</v>
      </c>
      <c r="C57" s="94">
        <f aca="true" t="shared" si="38" ref="C57:AG57">IF(OR(DAY(C56)=1,WEEKDAY(C56)=2),TRUNC((C56-WEEKDAY(C56,2)-DATE(YEAR(C56+4-WEEKDAY(C56,2)),1,-10))/7),"")</f>
        <v>30</v>
      </c>
      <c r="D57" s="91">
        <f t="shared" si="38"/>
        <v>31</v>
      </c>
      <c r="E57" s="91">
        <f t="shared" si="38"/>
      </c>
      <c r="F57" s="91">
        <f t="shared" si="38"/>
      </c>
      <c r="G57" s="91">
        <f t="shared" si="38"/>
      </c>
      <c r="H57" s="91">
        <f t="shared" si="38"/>
      </c>
      <c r="I57" s="91">
        <f t="shared" si="38"/>
      </c>
      <c r="J57" s="91">
        <f t="shared" si="38"/>
      </c>
      <c r="K57" s="91">
        <f t="shared" si="38"/>
        <v>32</v>
      </c>
      <c r="L57" s="91">
        <f t="shared" si="38"/>
      </c>
      <c r="M57" s="91">
        <f t="shared" si="38"/>
      </c>
      <c r="N57" s="91">
        <f t="shared" si="38"/>
      </c>
      <c r="O57" s="91">
        <f t="shared" si="38"/>
      </c>
      <c r="P57" s="91">
        <f t="shared" si="38"/>
      </c>
      <c r="Q57" s="91">
        <f t="shared" si="38"/>
      </c>
      <c r="R57" s="91">
        <f t="shared" si="38"/>
        <v>33</v>
      </c>
      <c r="S57" s="91">
        <f t="shared" si="38"/>
      </c>
      <c r="T57" s="91">
        <f t="shared" si="38"/>
      </c>
      <c r="U57" s="91">
        <f t="shared" si="38"/>
      </c>
      <c r="V57" s="91">
        <f t="shared" si="38"/>
      </c>
      <c r="W57" s="91">
        <f t="shared" si="38"/>
      </c>
      <c r="X57" s="91">
        <f t="shared" si="38"/>
      </c>
      <c r="Y57" s="91">
        <f t="shared" si="38"/>
        <v>34</v>
      </c>
      <c r="Z57" s="91">
        <f t="shared" si="38"/>
      </c>
      <c r="AA57" s="91">
        <f t="shared" si="38"/>
      </c>
      <c r="AB57" s="91">
        <f t="shared" si="38"/>
      </c>
      <c r="AC57" s="91">
        <f t="shared" si="38"/>
      </c>
      <c r="AD57" s="91">
        <f t="shared" si="38"/>
      </c>
      <c r="AE57" s="91">
        <f t="shared" si="38"/>
      </c>
      <c r="AF57" s="91">
        <f t="shared" si="38"/>
        <v>35</v>
      </c>
      <c r="AG57" s="91">
        <f t="shared" si="38"/>
      </c>
      <c r="AH57" s="26"/>
      <c r="AI57" s="26"/>
      <c r="AJ57" s="85"/>
      <c r="AK57" s="84"/>
      <c r="AL57" s="22"/>
      <c r="AM57" s="27"/>
      <c r="AN57" s="56"/>
    </row>
    <row r="58" spans="1:40" ht="12.75">
      <c r="A58" s="7"/>
      <c r="B58" s="11"/>
      <c r="C58" s="70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9"/>
      <c r="AH58" s="75">
        <f>COUNTIF(C60:AG60,"WAHR")</f>
        <v>0</v>
      </c>
      <c r="AI58" s="26">
        <f>DAY(MAX(C56:AG56))-COUNTIF(C59:AG59,"WAHR")-COUNTIF(C60:AG60,"WAHR")</f>
        <v>22</v>
      </c>
      <c r="AJ58" s="86">
        <f>COUNTIF(C58:AG58,"u")</f>
        <v>0</v>
      </c>
      <c r="AK58" s="87">
        <f>COUNTIF(C58:AG58,"k")</f>
        <v>0</v>
      </c>
      <c r="AL58" s="22">
        <f>AI58-AJ58-AK58</f>
        <v>22</v>
      </c>
      <c r="AM58" s="27">
        <f>COUNTIF(C58:AG58,"&gt;0")</f>
        <v>0</v>
      </c>
      <c r="AN58" s="56">
        <f>SUM(C58:AG58)*35</f>
        <v>0</v>
      </c>
    </row>
    <row r="59" spans="1:40" s="8" customFormat="1" ht="11.25" hidden="1">
      <c r="A59" s="7"/>
      <c r="B59" s="11"/>
      <c r="C59" s="8" t="b">
        <f>OR(WEEKDAY(C55)=1,WEEKDAY(C55)=7)</f>
        <v>1</v>
      </c>
      <c r="D59" s="8" t="b">
        <f>OR(WEEKDAY(D55)=1,WEEKDAY(D55)=7)</f>
        <v>0</v>
      </c>
      <c r="E59" s="8" t="b">
        <f aca="true" t="shared" si="39" ref="E59:AG59">OR(WEEKDAY(E55)=1,WEEKDAY(E55)=7)</f>
        <v>0</v>
      </c>
      <c r="F59" s="8" t="b">
        <f t="shared" si="39"/>
        <v>0</v>
      </c>
      <c r="G59" s="8" t="b">
        <f t="shared" si="39"/>
        <v>0</v>
      </c>
      <c r="H59" s="8" t="b">
        <f t="shared" si="39"/>
        <v>0</v>
      </c>
      <c r="I59" s="8" t="b">
        <f t="shared" si="39"/>
        <v>1</v>
      </c>
      <c r="J59" s="8" t="b">
        <f t="shared" si="39"/>
        <v>1</v>
      </c>
      <c r="K59" s="8" t="b">
        <f t="shared" si="39"/>
        <v>0</v>
      </c>
      <c r="L59" s="8" t="b">
        <f t="shared" si="39"/>
        <v>0</v>
      </c>
      <c r="M59" s="8" t="b">
        <f t="shared" si="39"/>
        <v>0</v>
      </c>
      <c r="N59" s="8" t="b">
        <f t="shared" si="39"/>
        <v>0</v>
      </c>
      <c r="O59" s="8" t="b">
        <f t="shared" si="39"/>
        <v>0</v>
      </c>
      <c r="P59" s="8" t="b">
        <f t="shared" si="39"/>
        <v>1</v>
      </c>
      <c r="Q59" s="8" t="b">
        <f t="shared" si="39"/>
        <v>1</v>
      </c>
      <c r="R59" s="8" t="b">
        <f t="shared" si="39"/>
        <v>0</v>
      </c>
      <c r="S59" s="8" t="b">
        <f t="shared" si="39"/>
        <v>0</v>
      </c>
      <c r="T59" s="8" t="b">
        <f t="shared" si="39"/>
        <v>0</v>
      </c>
      <c r="U59" s="8" t="b">
        <f t="shared" si="39"/>
        <v>0</v>
      </c>
      <c r="V59" s="8" t="b">
        <f t="shared" si="39"/>
        <v>0</v>
      </c>
      <c r="W59" s="8" t="b">
        <f t="shared" si="39"/>
        <v>1</v>
      </c>
      <c r="X59" s="8" t="b">
        <f t="shared" si="39"/>
        <v>1</v>
      </c>
      <c r="Y59" s="8" t="b">
        <f t="shared" si="39"/>
        <v>0</v>
      </c>
      <c r="Z59" s="8" t="b">
        <f t="shared" si="39"/>
        <v>0</v>
      </c>
      <c r="AA59" s="8" t="b">
        <f t="shared" si="39"/>
        <v>0</v>
      </c>
      <c r="AB59" s="8" t="b">
        <f t="shared" si="39"/>
        <v>0</v>
      </c>
      <c r="AC59" s="8" t="b">
        <f t="shared" si="39"/>
        <v>0</v>
      </c>
      <c r="AD59" s="8" t="b">
        <f t="shared" si="39"/>
        <v>1</v>
      </c>
      <c r="AE59" s="8" t="b">
        <f t="shared" si="39"/>
        <v>1</v>
      </c>
      <c r="AF59" s="8" t="b">
        <f t="shared" si="39"/>
        <v>0</v>
      </c>
      <c r="AG59" s="8" t="b">
        <f t="shared" si="39"/>
        <v>0</v>
      </c>
      <c r="AH59" s="26"/>
      <c r="AI59" s="26"/>
      <c r="AJ59" s="85"/>
      <c r="AK59" s="84"/>
      <c r="AL59" s="22"/>
      <c r="AM59" s="27"/>
      <c r="AN59" s="56"/>
    </row>
    <row r="60" spans="1:40" s="8" customFormat="1" ht="11.25" hidden="1">
      <c r="A60" s="7"/>
      <c r="B60" s="11"/>
      <c r="C60" s="29" t="e">
        <f aca="true" t="shared" si="40" ref="C60:AG60">AND(VLOOKUP(C56,Feiertagsdaten,MATCH(Bundesland,Bundeslaendernamen)+2,FALSE)="x",C59=FALSE)</f>
        <v>#N/A</v>
      </c>
      <c r="D60" s="29" t="e">
        <f t="shared" si="40"/>
        <v>#N/A</v>
      </c>
      <c r="E60" s="29" t="e">
        <f t="shared" si="40"/>
        <v>#N/A</v>
      </c>
      <c r="F60" s="29" t="e">
        <f t="shared" si="40"/>
        <v>#N/A</v>
      </c>
      <c r="G60" s="29" t="e">
        <f t="shared" si="40"/>
        <v>#N/A</v>
      </c>
      <c r="H60" s="29" t="e">
        <f t="shared" si="40"/>
        <v>#N/A</v>
      </c>
      <c r="I60" s="29" t="e">
        <f t="shared" si="40"/>
        <v>#N/A</v>
      </c>
      <c r="J60" s="29" t="e">
        <f t="shared" si="40"/>
        <v>#N/A</v>
      </c>
      <c r="K60" s="29" t="e">
        <f t="shared" si="40"/>
        <v>#N/A</v>
      </c>
      <c r="L60" s="29" t="e">
        <f t="shared" si="40"/>
        <v>#N/A</v>
      </c>
      <c r="M60" s="29" t="e">
        <f t="shared" si="40"/>
        <v>#N/A</v>
      </c>
      <c r="N60" s="29" t="e">
        <f t="shared" si="40"/>
        <v>#N/A</v>
      </c>
      <c r="O60" s="29" t="e">
        <f t="shared" si="40"/>
        <v>#N/A</v>
      </c>
      <c r="P60" s="29" t="e">
        <f t="shared" si="40"/>
        <v>#N/A</v>
      </c>
      <c r="Q60" s="29" t="b">
        <f t="shared" si="40"/>
        <v>0</v>
      </c>
      <c r="R60" s="29" t="e">
        <f t="shared" si="40"/>
        <v>#N/A</v>
      </c>
      <c r="S60" s="29" t="e">
        <f t="shared" si="40"/>
        <v>#N/A</v>
      </c>
      <c r="T60" s="29" t="e">
        <f t="shared" si="40"/>
        <v>#N/A</v>
      </c>
      <c r="U60" s="29" t="e">
        <f t="shared" si="40"/>
        <v>#N/A</v>
      </c>
      <c r="V60" s="29" t="e">
        <f t="shared" si="40"/>
        <v>#N/A</v>
      </c>
      <c r="W60" s="29" t="e">
        <f t="shared" si="40"/>
        <v>#N/A</v>
      </c>
      <c r="X60" s="29" t="e">
        <f t="shared" si="40"/>
        <v>#N/A</v>
      </c>
      <c r="Y60" s="29" t="e">
        <f t="shared" si="40"/>
        <v>#N/A</v>
      </c>
      <c r="Z60" s="29" t="e">
        <f t="shared" si="40"/>
        <v>#N/A</v>
      </c>
      <c r="AA60" s="29" t="e">
        <f t="shared" si="40"/>
        <v>#N/A</v>
      </c>
      <c r="AB60" s="29" t="e">
        <f t="shared" si="40"/>
        <v>#N/A</v>
      </c>
      <c r="AC60" s="29" t="e">
        <f t="shared" si="40"/>
        <v>#N/A</v>
      </c>
      <c r="AD60" s="29" t="e">
        <f t="shared" si="40"/>
        <v>#N/A</v>
      </c>
      <c r="AE60" s="29" t="e">
        <f t="shared" si="40"/>
        <v>#N/A</v>
      </c>
      <c r="AF60" s="29" t="e">
        <f t="shared" si="40"/>
        <v>#N/A</v>
      </c>
      <c r="AG60" s="29" t="e">
        <f t="shared" si="40"/>
        <v>#N/A</v>
      </c>
      <c r="AH60" s="26"/>
      <c r="AI60" s="26"/>
      <c r="AJ60" s="85"/>
      <c r="AK60" s="84"/>
      <c r="AL60" s="22"/>
      <c r="AM60" s="27"/>
      <c r="AN60" s="56"/>
    </row>
    <row r="61" spans="1:37" ht="12.75">
      <c r="A61" s="7"/>
      <c r="B61" s="11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J61" s="88"/>
      <c r="AK61" s="88"/>
    </row>
    <row r="62" spans="1:40" s="8" customFormat="1" ht="12.75">
      <c r="A62" s="77">
        <f>DATE(YEAR(A55),MONTH(A55)+1,1)</f>
        <v>40422</v>
      </c>
      <c r="B62" s="11"/>
      <c r="C62" s="61">
        <f>C63</f>
        <v>40422</v>
      </c>
      <c r="D62" s="62">
        <f>D63</f>
        <v>40423</v>
      </c>
      <c r="E62" s="62">
        <f aca="true" t="shared" si="41" ref="E62:AF62">E63</f>
        <v>40424</v>
      </c>
      <c r="F62" s="62">
        <f t="shared" si="41"/>
        <v>40425</v>
      </c>
      <c r="G62" s="62">
        <f t="shared" si="41"/>
        <v>40426</v>
      </c>
      <c r="H62" s="62">
        <f t="shared" si="41"/>
        <v>40427</v>
      </c>
      <c r="I62" s="62">
        <f t="shared" si="41"/>
        <v>40428</v>
      </c>
      <c r="J62" s="62">
        <f t="shared" si="41"/>
        <v>40429</v>
      </c>
      <c r="K62" s="62">
        <f t="shared" si="41"/>
        <v>40430</v>
      </c>
      <c r="L62" s="62">
        <f t="shared" si="41"/>
        <v>40431</v>
      </c>
      <c r="M62" s="62">
        <f t="shared" si="41"/>
        <v>40432</v>
      </c>
      <c r="N62" s="62">
        <f t="shared" si="41"/>
        <v>40433</v>
      </c>
      <c r="O62" s="62">
        <f t="shared" si="41"/>
        <v>40434</v>
      </c>
      <c r="P62" s="62">
        <f t="shared" si="41"/>
        <v>40435</v>
      </c>
      <c r="Q62" s="62">
        <f t="shared" si="41"/>
        <v>40436</v>
      </c>
      <c r="R62" s="62">
        <f t="shared" si="41"/>
        <v>40437</v>
      </c>
      <c r="S62" s="62">
        <f t="shared" si="41"/>
        <v>40438</v>
      </c>
      <c r="T62" s="62">
        <f t="shared" si="41"/>
        <v>40439</v>
      </c>
      <c r="U62" s="62">
        <f t="shared" si="41"/>
        <v>40440</v>
      </c>
      <c r="V62" s="62">
        <f t="shared" si="41"/>
        <v>40441</v>
      </c>
      <c r="W62" s="62">
        <f t="shared" si="41"/>
        <v>40442</v>
      </c>
      <c r="X62" s="62">
        <f t="shared" si="41"/>
        <v>40443</v>
      </c>
      <c r="Y62" s="62">
        <f t="shared" si="41"/>
        <v>40444</v>
      </c>
      <c r="Z62" s="62">
        <f t="shared" si="41"/>
        <v>40445</v>
      </c>
      <c r="AA62" s="62">
        <f t="shared" si="41"/>
        <v>40446</v>
      </c>
      <c r="AB62" s="62">
        <f t="shared" si="41"/>
        <v>40447</v>
      </c>
      <c r="AC62" s="62">
        <f t="shared" si="41"/>
        <v>40448</v>
      </c>
      <c r="AD62" s="62">
        <f t="shared" si="41"/>
        <v>40449</v>
      </c>
      <c r="AE62" s="62">
        <f t="shared" si="41"/>
        <v>40450</v>
      </c>
      <c r="AF62" s="62">
        <f t="shared" si="41"/>
        <v>40451</v>
      </c>
      <c r="AG62" s="63"/>
      <c r="AH62" s="26"/>
      <c r="AI62" s="26"/>
      <c r="AJ62" s="85"/>
      <c r="AK62" s="84"/>
      <c r="AL62" s="22"/>
      <c r="AM62" s="27"/>
      <c r="AN62" s="56"/>
    </row>
    <row r="63" spans="1:40" s="8" customFormat="1" ht="11.25">
      <c r="A63" s="7"/>
      <c r="B63" s="74"/>
      <c r="C63" s="59">
        <f>A62</f>
        <v>40422</v>
      </c>
      <c r="D63" s="60">
        <f>C63+1</f>
        <v>40423</v>
      </c>
      <c r="E63" s="60">
        <f aca="true" t="shared" si="42" ref="E63:AF63">D63+1</f>
        <v>40424</v>
      </c>
      <c r="F63" s="60">
        <f t="shared" si="42"/>
        <v>40425</v>
      </c>
      <c r="G63" s="60">
        <f t="shared" si="42"/>
        <v>40426</v>
      </c>
      <c r="H63" s="60">
        <f t="shared" si="42"/>
        <v>40427</v>
      </c>
      <c r="I63" s="60">
        <f t="shared" si="42"/>
        <v>40428</v>
      </c>
      <c r="J63" s="60">
        <f t="shared" si="42"/>
        <v>40429</v>
      </c>
      <c r="K63" s="60">
        <f t="shared" si="42"/>
        <v>40430</v>
      </c>
      <c r="L63" s="60">
        <f t="shared" si="42"/>
        <v>40431</v>
      </c>
      <c r="M63" s="60">
        <f t="shared" si="42"/>
        <v>40432</v>
      </c>
      <c r="N63" s="60">
        <f t="shared" si="42"/>
        <v>40433</v>
      </c>
      <c r="O63" s="60">
        <f t="shared" si="42"/>
        <v>40434</v>
      </c>
      <c r="P63" s="60">
        <f t="shared" si="42"/>
        <v>40435</v>
      </c>
      <c r="Q63" s="60">
        <f t="shared" si="42"/>
        <v>40436</v>
      </c>
      <c r="R63" s="60">
        <f t="shared" si="42"/>
        <v>40437</v>
      </c>
      <c r="S63" s="60">
        <f t="shared" si="42"/>
        <v>40438</v>
      </c>
      <c r="T63" s="60">
        <f t="shared" si="42"/>
        <v>40439</v>
      </c>
      <c r="U63" s="60">
        <f t="shared" si="42"/>
        <v>40440</v>
      </c>
      <c r="V63" s="60">
        <f t="shared" si="42"/>
        <v>40441</v>
      </c>
      <c r="W63" s="60">
        <f t="shared" si="42"/>
        <v>40442</v>
      </c>
      <c r="X63" s="60">
        <f t="shared" si="42"/>
        <v>40443</v>
      </c>
      <c r="Y63" s="60">
        <f t="shared" si="42"/>
        <v>40444</v>
      </c>
      <c r="Z63" s="60">
        <f t="shared" si="42"/>
        <v>40445</v>
      </c>
      <c r="AA63" s="60">
        <f t="shared" si="42"/>
        <v>40446</v>
      </c>
      <c r="AB63" s="60">
        <f t="shared" si="42"/>
        <v>40447</v>
      </c>
      <c r="AC63" s="60">
        <f t="shared" si="42"/>
        <v>40448</v>
      </c>
      <c r="AD63" s="60">
        <f t="shared" si="42"/>
        <v>40449</v>
      </c>
      <c r="AE63" s="60">
        <f t="shared" si="42"/>
        <v>40450</v>
      </c>
      <c r="AF63" s="60">
        <f t="shared" si="42"/>
        <v>40451</v>
      </c>
      <c r="AG63" s="80"/>
      <c r="AH63" s="26"/>
      <c r="AI63" s="26"/>
      <c r="AJ63" s="85"/>
      <c r="AK63" s="84"/>
      <c r="AL63" s="22"/>
      <c r="AM63" s="27"/>
      <c r="AN63" s="56"/>
    </row>
    <row r="64" spans="1:40" s="8" customFormat="1" ht="11.25">
      <c r="A64" s="7"/>
      <c r="B64" s="11" t="s">
        <v>44</v>
      </c>
      <c r="C64" s="92">
        <f aca="true" t="shared" si="43" ref="C64:AF64">IF(OR(DAY(C63)=1,WEEKDAY(C63)=2),TRUNC((C63-WEEKDAY(C63,2)-DATE(YEAR(C63+4-WEEKDAY(C63,2)),1,-10))/7),"")</f>
        <v>35</v>
      </c>
      <c r="D64" s="91">
        <f t="shared" si="43"/>
      </c>
      <c r="E64" s="91">
        <f t="shared" si="43"/>
      </c>
      <c r="F64" s="91">
        <f t="shared" si="43"/>
      </c>
      <c r="G64" s="91">
        <f t="shared" si="43"/>
      </c>
      <c r="H64" s="91">
        <f t="shared" si="43"/>
        <v>36</v>
      </c>
      <c r="I64" s="91">
        <f t="shared" si="43"/>
      </c>
      <c r="J64" s="91">
        <f t="shared" si="43"/>
      </c>
      <c r="K64" s="91">
        <f t="shared" si="43"/>
      </c>
      <c r="L64" s="91">
        <f t="shared" si="43"/>
      </c>
      <c r="M64" s="91">
        <f t="shared" si="43"/>
      </c>
      <c r="N64" s="91">
        <f t="shared" si="43"/>
      </c>
      <c r="O64" s="91">
        <f t="shared" si="43"/>
        <v>37</v>
      </c>
      <c r="P64" s="91">
        <f t="shared" si="43"/>
      </c>
      <c r="Q64" s="91">
        <f t="shared" si="43"/>
      </c>
      <c r="R64" s="91">
        <f t="shared" si="43"/>
      </c>
      <c r="S64" s="91">
        <f t="shared" si="43"/>
      </c>
      <c r="T64" s="91">
        <f t="shared" si="43"/>
      </c>
      <c r="U64" s="91">
        <f t="shared" si="43"/>
      </c>
      <c r="V64" s="91">
        <f t="shared" si="43"/>
        <v>38</v>
      </c>
      <c r="W64" s="91">
        <f t="shared" si="43"/>
      </c>
      <c r="X64" s="91">
        <f t="shared" si="43"/>
      </c>
      <c r="Y64" s="91">
        <f t="shared" si="43"/>
      </c>
      <c r="Z64" s="91">
        <f t="shared" si="43"/>
      </c>
      <c r="AA64" s="91">
        <f t="shared" si="43"/>
      </c>
      <c r="AB64" s="91">
        <f t="shared" si="43"/>
      </c>
      <c r="AC64" s="91">
        <f t="shared" si="43"/>
        <v>39</v>
      </c>
      <c r="AD64" s="91">
        <f t="shared" si="43"/>
      </c>
      <c r="AE64" s="91">
        <f t="shared" si="43"/>
      </c>
      <c r="AF64" s="91">
        <f t="shared" si="43"/>
      </c>
      <c r="AG64" s="81"/>
      <c r="AH64" s="26"/>
      <c r="AI64" s="26"/>
      <c r="AJ64" s="85"/>
      <c r="AK64" s="84"/>
      <c r="AL64" s="22"/>
      <c r="AM64" s="27"/>
      <c r="AN64" s="56"/>
    </row>
    <row r="65" spans="1:40" ht="12.75">
      <c r="A65" s="7"/>
      <c r="B65" s="11"/>
      <c r="C65" s="70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9"/>
      <c r="AH65" s="75">
        <f>COUNTIF(C67:AG67,"WAHR")</f>
        <v>0</v>
      </c>
      <c r="AI65" s="26">
        <f>DAY(MAX(C63:AG63))-COUNTIF(C66:AG66,"WAHR")-COUNTIF(C67:AG67,"WAHR")</f>
        <v>22</v>
      </c>
      <c r="AJ65" s="86">
        <f>COUNTIF(C65:AG65,"u")</f>
        <v>0</v>
      </c>
      <c r="AK65" s="87">
        <f>COUNTIF(C65:AG65,"k")</f>
        <v>0</v>
      </c>
      <c r="AL65" s="22">
        <f>AI65-AJ65-AK65</f>
        <v>22</v>
      </c>
      <c r="AM65" s="27">
        <f>COUNTIF(C65:AF65,"&gt;0")</f>
        <v>0</v>
      </c>
      <c r="AN65" s="56">
        <f>SUM(C65:AG65)*35</f>
        <v>0</v>
      </c>
    </row>
    <row r="66" spans="1:40" s="8" customFormat="1" ht="11.25" hidden="1">
      <c r="A66" s="7"/>
      <c r="B66" s="11"/>
      <c r="C66" s="8" t="b">
        <f>OR(WEEKDAY(C62)=1,WEEKDAY(C62)=7)</f>
        <v>0</v>
      </c>
      <c r="D66" s="8" t="b">
        <f>OR(WEEKDAY(D62)=1,WEEKDAY(D62)=7)</f>
        <v>0</v>
      </c>
      <c r="E66" s="8" t="b">
        <f aca="true" t="shared" si="44" ref="E66:AF66">OR(WEEKDAY(E62)=1,WEEKDAY(E62)=7)</f>
        <v>0</v>
      </c>
      <c r="F66" s="8" t="b">
        <f t="shared" si="44"/>
        <v>1</v>
      </c>
      <c r="G66" s="8" t="b">
        <f t="shared" si="44"/>
        <v>1</v>
      </c>
      <c r="H66" s="8" t="b">
        <f t="shared" si="44"/>
        <v>0</v>
      </c>
      <c r="I66" s="8" t="b">
        <f t="shared" si="44"/>
        <v>0</v>
      </c>
      <c r="J66" s="8" t="b">
        <f t="shared" si="44"/>
        <v>0</v>
      </c>
      <c r="K66" s="8" t="b">
        <f t="shared" si="44"/>
        <v>0</v>
      </c>
      <c r="L66" s="8" t="b">
        <f t="shared" si="44"/>
        <v>0</v>
      </c>
      <c r="M66" s="8" t="b">
        <f t="shared" si="44"/>
        <v>1</v>
      </c>
      <c r="N66" s="8" t="b">
        <f t="shared" si="44"/>
        <v>1</v>
      </c>
      <c r="O66" s="8" t="b">
        <f t="shared" si="44"/>
        <v>0</v>
      </c>
      <c r="P66" s="8" t="b">
        <f t="shared" si="44"/>
        <v>0</v>
      </c>
      <c r="Q66" s="8" t="b">
        <f t="shared" si="44"/>
        <v>0</v>
      </c>
      <c r="R66" s="8" t="b">
        <f t="shared" si="44"/>
        <v>0</v>
      </c>
      <c r="S66" s="8" t="b">
        <f t="shared" si="44"/>
        <v>0</v>
      </c>
      <c r="T66" s="8" t="b">
        <f t="shared" si="44"/>
        <v>1</v>
      </c>
      <c r="U66" s="8" t="b">
        <f t="shared" si="44"/>
        <v>1</v>
      </c>
      <c r="V66" s="8" t="b">
        <f t="shared" si="44"/>
        <v>0</v>
      </c>
      <c r="W66" s="8" t="b">
        <f t="shared" si="44"/>
        <v>0</v>
      </c>
      <c r="X66" s="8" t="b">
        <f t="shared" si="44"/>
        <v>0</v>
      </c>
      <c r="Y66" s="8" t="b">
        <f t="shared" si="44"/>
        <v>0</v>
      </c>
      <c r="Z66" s="8" t="b">
        <f t="shared" si="44"/>
        <v>0</v>
      </c>
      <c r="AA66" s="8" t="b">
        <f t="shared" si="44"/>
        <v>1</v>
      </c>
      <c r="AB66" s="8" t="b">
        <f t="shared" si="44"/>
        <v>1</v>
      </c>
      <c r="AC66" s="8" t="b">
        <f t="shared" si="44"/>
        <v>0</v>
      </c>
      <c r="AD66" s="8" t="b">
        <f t="shared" si="44"/>
        <v>0</v>
      </c>
      <c r="AE66" s="8" t="b">
        <f t="shared" si="44"/>
        <v>0</v>
      </c>
      <c r="AF66" s="8" t="b">
        <f t="shared" si="44"/>
        <v>0</v>
      </c>
      <c r="AH66" s="26"/>
      <c r="AI66" s="26"/>
      <c r="AJ66" s="85"/>
      <c r="AK66" s="84"/>
      <c r="AL66" s="22"/>
      <c r="AM66" s="27"/>
      <c r="AN66" s="56"/>
    </row>
    <row r="67" spans="1:40" s="8" customFormat="1" ht="11.25" hidden="1">
      <c r="A67" s="7"/>
      <c r="B67" s="11"/>
      <c r="C67" s="29" t="e">
        <f aca="true" t="shared" si="45" ref="C67:AF67">AND(VLOOKUP(C63,Feiertagsdaten,MATCH(Bundesland,Bundeslaendernamen)+2,FALSE)="x",C66=FALSE)</f>
        <v>#N/A</v>
      </c>
      <c r="D67" s="29" t="e">
        <f t="shared" si="45"/>
        <v>#N/A</v>
      </c>
      <c r="E67" s="29" t="e">
        <f t="shared" si="45"/>
        <v>#N/A</v>
      </c>
      <c r="F67" s="29" t="e">
        <f t="shared" si="45"/>
        <v>#N/A</v>
      </c>
      <c r="G67" s="29" t="e">
        <f t="shared" si="45"/>
        <v>#N/A</v>
      </c>
      <c r="H67" s="29" t="e">
        <f t="shared" si="45"/>
        <v>#N/A</v>
      </c>
      <c r="I67" s="29" t="e">
        <f t="shared" si="45"/>
        <v>#N/A</v>
      </c>
      <c r="J67" s="29" t="e">
        <f t="shared" si="45"/>
        <v>#N/A</v>
      </c>
      <c r="K67" s="29" t="e">
        <f t="shared" si="45"/>
        <v>#N/A</v>
      </c>
      <c r="L67" s="29" t="e">
        <f t="shared" si="45"/>
        <v>#N/A</v>
      </c>
      <c r="M67" s="29" t="e">
        <f t="shared" si="45"/>
        <v>#N/A</v>
      </c>
      <c r="N67" s="29" t="e">
        <f t="shared" si="45"/>
        <v>#N/A</v>
      </c>
      <c r="O67" s="29" t="e">
        <f t="shared" si="45"/>
        <v>#N/A</v>
      </c>
      <c r="P67" s="29" t="e">
        <f t="shared" si="45"/>
        <v>#N/A</v>
      </c>
      <c r="Q67" s="29" t="e">
        <f t="shared" si="45"/>
        <v>#N/A</v>
      </c>
      <c r="R67" s="29" t="e">
        <f t="shared" si="45"/>
        <v>#N/A</v>
      </c>
      <c r="S67" s="29" t="e">
        <f t="shared" si="45"/>
        <v>#N/A</v>
      </c>
      <c r="T67" s="29" t="e">
        <f t="shared" si="45"/>
        <v>#N/A</v>
      </c>
      <c r="U67" s="29" t="e">
        <f t="shared" si="45"/>
        <v>#N/A</v>
      </c>
      <c r="V67" s="29" t="e">
        <f t="shared" si="45"/>
        <v>#N/A</v>
      </c>
      <c r="W67" s="29" t="e">
        <f t="shared" si="45"/>
        <v>#N/A</v>
      </c>
      <c r="X67" s="29" t="e">
        <f t="shared" si="45"/>
        <v>#N/A</v>
      </c>
      <c r="Y67" s="29" t="e">
        <f t="shared" si="45"/>
        <v>#N/A</v>
      </c>
      <c r="Z67" s="29" t="e">
        <f t="shared" si="45"/>
        <v>#N/A</v>
      </c>
      <c r="AA67" s="29" t="e">
        <f t="shared" si="45"/>
        <v>#N/A</v>
      </c>
      <c r="AB67" s="29" t="e">
        <f t="shared" si="45"/>
        <v>#N/A</v>
      </c>
      <c r="AC67" s="29" t="e">
        <f t="shared" si="45"/>
        <v>#N/A</v>
      </c>
      <c r="AD67" s="29" t="e">
        <f t="shared" si="45"/>
        <v>#N/A</v>
      </c>
      <c r="AE67" s="29" t="e">
        <f t="shared" si="45"/>
        <v>#N/A</v>
      </c>
      <c r="AF67" s="29" t="e">
        <f t="shared" si="45"/>
        <v>#N/A</v>
      </c>
      <c r="AH67" s="26"/>
      <c r="AI67" s="26"/>
      <c r="AJ67" s="85"/>
      <c r="AK67" s="84"/>
      <c r="AL67" s="22"/>
      <c r="AM67" s="27"/>
      <c r="AN67" s="56"/>
    </row>
    <row r="68" spans="1:37" ht="12.75">
      <c r="A68" s="7"/>
      <c r="B68" s="11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J68" s="88"/>
      <c r="AK68" s="88"/>
    </row>
    <row r="69" spans="1:40" s="8" customFormat="1" ht="12.75">
      <c r="A69" s="77">
        <f>DATE(YEAR(A62),MONTH(A62)+1,1)</f>
        <v>40452</v>
      </c>
      <c r="B69" s="11"/>
      <c r="C69" s="61">
        <f>C70</f>
        <v>40452</v>
      </c>
      <c r="D69" s="62">
        <f>D70</f>
        <v>40453</v>
      </c>
      <c r="E69" s="62">
        <f aca="true" t="shared" si="46" ref="E69:AG69">E70</f>
        <v>40454</v>
      </c>
      <c r="F69" s="62">
        <f t="shared" si="46"/>
        <v>40455</v>
      </c>
      <c r="G69" s="62">
        <f t="shared" si="46"/>
        <v>40456</v>
      </c>
      <c r="H69" s="62">
        <f t="shared" si="46"/>
        <v>40457</v>
      </c>
      <c r="I69" s="62">
        <f t="shared" si="46"/>
        <v>40458</v>
      </c>
      <c r="J69" s="62">
        <f t="shared" si="46"/>
        <v>40459</v>
      </c>
      <c r="K69" s="62">
        <f t="shared" si="46"/>
        <v>40460</v>
      </c>
      <c r="L69" s="62">
        <f t="shared" si="46"/>
        <v>40461</v>
      </c>
      <c r="M69" s="62">
        <f t="shared" si="46"/>
        <v>40462</v>
      </c>
      <c r="N69" s="62">
        <f t="shared" si="46"/>
        <v>40463</v>
      </c>
      <c r="O69" s="62">
        <f t="shared" si="46"/>
        <v>40464</v>
      </c>
      <c r="P69" s="62">
        <f t="shared" si="46"/>
        <v>40465</v>
      </c>
      <c r="Q69" s="62">
        <f t="shared" si="46"/>
        <v>40466</v>
      </c>
      <c r="R69" s="62">
        <f t="shared" si="46"/>
        <v>40467</v>
      </c>
      <c r="S69" s="62">
        <f t="shared" si="46"/>
        <v>40468</v>
      </c>
      <c r="T69" s="62">
        <f t="shared" si="46"/>
        <v>40469</v>
      </c>
      <c r="U69" s="62">
        <f t="shared" si="46"/>
        <v>40470</v>
      </c>
      <c r="V69" s="62">
        <f t="shared" si="46"/>
        <v>40471</v>
      </c>
      <c r="W69" s="62">
        <f t="shared" si="46"/>
        <v>40472</v>
      </c>
      <c r="X69" s="62">
        <f t="shared" si="46"/>
        <v>40473</v>
      </c>
      <c r="Y69" s="62">
        <f t="shared" si="46"/>
        <v>40474</v>
      </c>
      <c r="Z69" s="62">
        <f t="shared" si="46"/>
        <v>40475</v>
      </c>
      <c r="AA69" s="62">
        <f t="shared" si="46"/>
        <v>40476</v>
      </c>
      <c r="AB69" s="62">
        <f t="shared" si="46"/>
        <v>40477</v>
      </c>
      <c r="AC69" s="62">
        <f t="shared" si="46"/>
        <v>40478</v>
      </c>
      <c r="AD69" s="62">
        <f t="shared" si="46"/>
        <v>40479</v>
      </c>
      <c r="AE69" s="62">
        <f t="shared" si="46"/>
        <v>40480</v>
      </c>
      <c r="AF69" s="62">
        <f t="shared" si="46"/>
        <v>40481</v>
      </c>
      <c r="AG69" s="63">
        <f t="shared" si="46"/>
        <v>40482</v>
      </c>
      <c r="AH69" s="26"/>
      <c r="AI69" s="26"/>
      <c r="AJ69" s="85"/>
      <c r="AK69" s="84"/>
      <c r="AL69" s="22"/>
      <c r="AM69" s="27"/>
      <c r="AN69" s="56"/>
    </row>
    <row r="70" spans="1:40" s="8" customFormat="1" ht="11.25">
      <c r="A70" s="7"/>
      <c r="B70" s="74"/>
      <c r="C70" s="59">
        <f>A69</f>
        <v>40452</v>
      </c>
      <c r="D70" s="60">
        <f>C70+1</f>
        <v>40453</v>
      </c>
      <c r="E70" s="60">
        <f aca="true" t="shared" si="47" ref="E70:AG70">D70+1</f>
        <v>40454</v>
      </c>
      <c r="F70" s="60">
        <f t="shared" si="47"/>
        <v>40455</v>
      </c>
      <c r="G70" s="60">
        <f t="shared" si="47"/>
        <v>40456</v>
      </c>
      <c r="H70" s="60">
        <f t="shared" si="47"/>
        <v>40457</v>
      </c>
      <c r="I70" s="60">
        <f t="shared" si="47"/>
        <v>40458</v>
      </c>
      <c r="J70" s="60">
        <f t="shared" si="47"/>
        <v>40459</v>
      </c>
      <c r="K70" s="60">
        <f t="shared" si="47"/>
        <v>40460</v>
      </c>
      <c r="L70" s="60">
        <f t="shared" si="47"/>
        <v>40461</v>
      </c>
      <c r="M70" s="60">
        <f t="shared" si="47"/>
        <v>40462</v>
      </c>
      <c r="N70" s="60">
        <f t="shared" si="47"/>
        <v>40463</v>
      </c>
      <c r="O70" s="60">
        <f t="shared" si="47"/>
        <v>40464</v>
      </c>
      <c r="P70" s="60">
        <f t="shared" si="47"/>
        <v>40465</v>
      </c>
      <c r="Q70" s="60">
        <f t="shared" si="47"/>
        <v>40466</v>
      </c>
      <c r="R70" s="60">
        <f t="shared" si="47"/>
        <v>40467</v>
      </c>
      <c r="S70" s="60">
        <f t="shared" si="47"/>
        <v>40468</v>
      </c>
      <c r="T70" s="60">
        <f t="shared" si="47"/>
        <v>40469</v>
      </c>
      <c r="U70" s="60">
        <f t="shared" si="47"/>
        <v>40470</v>
      </c>
      <c r="V70" s="60">
        <f t="shared" si="47"/>
        <v>40471</v>
      </c>
      <c r="W70" s="60">
        <f t="shared" si="47"/>
        <v>40472</v>
      </c>
      <c r="X70" s="60">
        <f t="shared" si="47"/>
        <v>40473</v>
      </c>
      <c r="Y70" s="60">
        <f t="shared" si="47"/>
        <v>40474</v>
      </c>
      <c r="Z70" s="60">
        <f t="shared" si="47"/>
        <v>40475</v>
      </c>
      <c r="AA70" s="60">
        <f t="shared" si="47"/>
        <v>40476</v>
      </c>
      <c r="AB70" s="60">
        <f t="shared" si="47"/>
        <v>40477</v>
      </c>
      <c r="AC70" s="60">
        <f t="shared" si="47"/>
        <v>40478</v>
      </c>
      <c r="AD70" s="60">
        <f t="shared" si="47"/>
        <v>40479</v>
      </c>
      <c r="AE70" s="60">
        <f t="shared" si="47"/>
        <v>40480</v>
      </c>
      <c r="AF70" s="60">
        <f t="shared" si="47"/>
        <v>40481</v>
      </c>
      <c r="AG70" s="80">
        <f t="shared" si="47"/>
        <v>40482</v>
      </c>
      <c r="AH70" s="26"/>
      <c r="AI70" s="26"/>
      <c r="AJ70" s="85"/>
      <c r="AK70" s="84"/>
      <c r="AL70" s="22"/>
      <c r="AM70" s="27"/>
      <c r="AN70" s="56"/>
    </row>
    <row r="71" spans="1:40" s="8" customFormat="1" ht="11.25">
      <c r="A71" s="7"/>
      <c r="B71" s="11" t="s">
        <v>44</v>
      </c>
      <c r="C71" s="92">
        <f aca="true" t="shared" si="48" ref="C71:AG71">IF(OR(DAY(C70)=1,WEEKDAY(C70)=2),TRUNC((C70-WEEKDAY(C70,2)-DATE(YEAR(C70+4-WEEKDAY(C70,2)),1,-10))/7),"")</f>
        <v>39</v>
      </c>
      <c r="D71" s="91">
        <f t="shared" si="48"/>
      </c>
      <c r="E71" s="91">
        <f t="shared" si="48"/>
      </c>
      <c r="F71" s="91">
        <f t="shared" si="48"/>
        <v>40</v>
      </c>
      <c r="G71" s="91">
        <f t="shared" si="48"/>
      </c>
      <c r="H71" s="91">
        <f t="shared" si="48"/>
      </c>
      <c r="I71" s="91">
        <f t="shared" si="48"/>
      </c>
      <c r="J71" s="91">
        <f t="shared" si="48"/>
      </c>
      <c r="K71" s="91">
        <f t="shared" si="48"/>
      </c>
      <c r="L71" s="91">
        <f t="shared" si="48"/>
      </c>
      <c r="M71" s="91">
        <f t="shared" si="48"/>
        <v>41</v>
      </c>
      <c r="N71" s="91">
        <f t="shared" si="48"/>
      </c>
      <c r="O71" s="91">
        <f t="shared" si="48"/>
      </c>
      <c r="P71" s="91">
        <f t="shared" si="48"/>
      </c>
      <c r="Q71" s="91">
        <f t="shared" si="48"/>
      </c>
      <c r="R71" s="91">
        <f t="shared" si="48"/>
      </c>
      <c r="S71" s="91">
        <f t="shared" si="48"/>
      </c>
      <c r="T71" s="91">
        <f t="shared" si="48"/>
        <v>42</v>
      </c>
      <c r="U71" s="91">
        <f t="shared" si="48"/>
      </c>
      <c r="V71" s="91">
        <f t="shared" si="48"/>
      </c>
      <c r="W71" s="91">
        <f t="shared" si="48"/>
      </c>
      <c r="X71" s="91">
        <f t="shared" si="48"/>
      </c>
      <c r="Y71" s="91">
        <f t="shared" si="48"/>
      </c>
      <c r="Z71" s="91">
        <f t="shared" si="48"/>
      </c>
      <c r="AA71" s="91">
        <f t="shared" si="48"/>
        <v>43</v>
      </c>
      <c r="AB71" s="91">
        <f t="shared" si="48"/>
      </c>
      <c r="AC71" s="91">
        <f t="shared" si="48"/>
      </c>
      <c r="AD71" s="91">
        <f t="shared" si="48"/>
      </c>
      <c r="AE71" s="91">
        <f t="shared" si="48"/>
      </c>
      <c r="AF71" s="91">
        <f t="shared" si="48"/>
      </c>
      <c r="AG71" s="93">
        <f t="shared" si="48"/>
      </c>
      <c r="AH71" s="26"/>
      <c r="AI71" s="26"/>
      <c r="AJ71" s="85"/>
      <c r="AK71" s="84"/>
      <c r="AL71" s="22"/>
      <c r="AM71" s="27"/>
      <c r="AN71" s="56"/>
    </row>
    <row r="72" spans="1:40" ht="12.75">
      <c r="A72" s="7"/>
      <c r="B72" s="11"/>
      <c r="C72" s="70"/>
      <c r="D72" s="68"/>
      <c r="E72" s="68"/>
      <c r="F72" s="68"/>
      <c r="G72" s="68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68"/>
      <c r="Y72" s="68"/>
      <c r="Z72" s="68"/>
      <c r="AA72" s="68"/>
      <c r="AB72" s="68"/>
      <c r="AC72" s="68"/>
      <c r="AD72" s="68"/>
      <c r="AE72" s="68"/>
      <c r="AF72" s="68"/>
      <c r="AG72" s="69"/>
      <c r="AH72" s="75">
        <f>COUNTIF(C74:AG74,"WAHR")</f>
        <v>0</v>
      </c>
      <c r="AI72" s="26">
        <f>DAY(MAX(C70:AG70))-COUNTIF(C73:AG73,"WAHR")-COUNTIF(C74:AG74,"WAHR")</f>
        <v>21</v>
      </c>
      <c r="AJ72" s="86">
        <f>COUNTIF(C72:AG72,"u")</f>
        <v>0</v>
      </c>
      <c r="AK72" s="87">
        <f>COUNTIF(C72:AG72,"k")</f>
        <v>0</v>
      </c>
      <c r="AL72" s="22">
        <f>AI72-AJ72-AK72</f>
        <v>21</v>
      </c>
      <c r="AM72" s="27">
        <f>COUNTIF(C72:AG72,"&gt;0")</f>
        <v>0</v>
      </c>
      <c r="AN72" s="56">
        <f>SUM(C72:AG72)*35</f>
        <v>0</v>
      </c>
    </row>
    <row r="73" spans="1:40" s="8" customFormat="1" ht="11.25" hidden="1">
      <c r="A73" s="7"/>
      <c r="B73" s="11"/>
      <c r="C73" s="8" t="b">
        <f>OR(WEEKDAY(C69)=1,WEEKDAY(C69)=7)</f>
        <v>0</v>
      </c>
      <c r="D73" s="8" t="b">
        <f>OR(WEEKDAY(D69)=1,WEEKDAY(D69)=7)</f>
        <v>1</v>
      </c>
      <c r="E73" s="8" t="b">
        <f aca="true" t="shared" si="49" ref="E73:AG73">OR(WEEKDAY(E69)=1,WEEKDAY(E69)=7)</f>
        <v>1</v>
      </c>
      <c r="F73" s="8" t="b">
        <f t="shared" si="49"/>
        <v>0</v>
      </c>
      <c r="G73" s="8" t="b">
        <f t="shared" si="49"/>
        <v>0</v>
      </c>
      <c r="H73" s="8" t="b">
        <f t="shared" si="49"/>
        <v>0</v>
      </c>
      <c r="I73" s="8" t="b">
        <f t="shared" si="49"/>
        <v>0</v>
      </c>
      <c r="J73" s="8" t="b">
        <f t="shared" si="49"/>
        <v>0</v>
      </c>
      <c r="K73" s="8" t="b">
        <f t="shared" si="49"/>
        <v>1</v>
      </c>
      <c r="L73" s="8" t="b">
        <f t="shared" si="49"/>
        <v>1</v>
      </c>
      <c r="M73" s="8" t="b">
        <f t="shared" si="49"/>
        <v>0</v>
      </c>
      <c r="N73" s="8" t="b">
        <f t="shared" si="49"/>
        <v>0</v>
      </c>
      <c r="O73" s="8" t="b">
        <f t="shared" si="49"/>
        <v>0</v>
      </c>
      <c r="P73" s="8" t="b">
        <f t="shared" si="49"/>
        <v>0</v>
      </c>
      <c r="Q73" s="8" t="b">
        <f t="shared" si="49"/>
        <v>0</v>
      </c>
      <c r="R73" s="8" t="b">
        <f t="shared" si="49"/>
        <v>1</v>
      </c>
      <c r="S73" s="8" t="b">
        <f t="shared" si="49"/>
        <v>1</v>
      </c>
      <c r="T73" s="8" t="b">
        <f t="shared" si="49"/>
        <v>0</v>
      </c>
      <c r="U73" s="8" t="b">
        <f t="shared" si="49"/>
        <v>0</v>
      </c>
      <c r="V73" s="8" t="b">
        <f t="shared" si="49"/>
        <v>0</v>
      </c>
      <c r="W73" s="8" t="b">
        <f t="shared" si="49"/>
        <v>0</v>
      </c>
      <c r="X73" s="8" t="b">
        <f t="shared" si="49"/>
        <v>0</v>
      </c>
      <c r="Y73" s="8" t="b">
        <f t="shared" si="49"/>
        <v>1</v>
      </c>
      <c r="Z73" s="8" t="b">
        <f t="shared" si="49"/>
        <v>1</v>
      </c>
      <c r="AA73" s="8" t="b">
        <f t="shared" si="49"/>
        <v>0</v>
      </c>
      <c r="AB73" s="8" t="b">
        <f t="shared" si="49"/>
        <v>0</v>
      </c>
      <c r="AC73" s="8" t="b">
        <f t="shared" si="49"/>
        <v>0</v>
      </c>
      <c r="AD73" s="8" t="b">
        <f t="shared" si="49"/>
        <v>0</v>
      </c>
      <c r="AE73" s="8" t="b">
        <f t="shared" si="49"/>
        <v>0</v>
      </c>
      <c r="AF73" s="8" t="b">
        <f t="shared" si="49"/>
        <v>1</v>
      </c>
      <c r="AG73" s="8" t="b">
        <f t="shared" si="49"/>
        <v>1</v>
      </c>
      <c r="AH73" s="26"/>
      <c r="AI73" s="26"/>
      <c r="AJ73" s="85"/>
      <c r="AK73" s="84"/>
      <c r="AL73" s="22"/>
      <c r="AM73" s="27"/>
      <c r="AN73" s="56"/>
    </row>
    <row r="74" spans="1:40" s="8" customFormat="1" ht="11.25" hidden="1">
      <c r="A74" s="7"/>
      <c r="B74" s="11"/>
      <c r="C74" s="29" t="e">
        <f aca="true" t="shared" si="50" ref="C74:AG74">AND(VLOOKUP(C70,Feiertagsdaten,MATCH(Bundesland,Bundeslaendernamen)+2,FALSE)="x",C73=FALSE)</f>
        <v>#N/A</v>
      </c>
      <c r="D74" s="29" t="e">
        <f t="shared" si="50"/>
        <v>#N/A</v>
      </c>
      <c r="E74" s="29" t="b">
        <f t="shared" si="50"/>
        <v>0</v>
      </c>
      <c r="F74" s="29" t="e">
        <f t="shared" si="50"/>
        <v>#N/A</v>
      </c>
      <c r="G74" s="29" t="e">
        <f t="shared" si="50"/>
        <v>#N/A</v>
      </c>
      <c r="H74" s="29" t="e">
        <f t="shared" si="50"/>
        <v>#N/A</v>
      </c>
      <c r="I74" s="29" t="e">
        <f t="shared" si="50"/>
        <v>#N/A</v>
      </c>
      <c r="J74" s="29" t="e">
        <f t="shared" si="50"/>
        <v>#N/A</v>
      </c>
      <c r="K74" s="29" t="e">
        <f t="shared" si="50"/>
        <v>#N/A</v>
      </c>
      <c r="L74" s="29" t="e">
        <f t="shared" si="50"/>
        <v>#N/A</v>
      </c>
      <c r="M74" s="29" t="e">
        <f t="shared" si="50"/>
        <v>#N/A</v>
      </c>
      <c r="N74" s="29" t="e">
        <f t="shared" si="50"/>
        <v>#N/A</v>
      </c>
      <c r="O74" s="29" t="e">
        <f t="shared" si="50"/>
        <v>#N/A</v>
      </c>
      <c r="P74" s="29" t="e">
        <f t="shared" si="50"/>
        <v>#N/A</v>
      </c>
      <c r="Q74" s="29" t="e">
        <f t="shared" si="50"/>
        <v>#N/A</v>
      </c>
      <c r="R74" s="29" t="e">
        <f t="shared" si="50"/>
        <v>#N/A</v>
      </c>
      <c r="S74" s="29" t="e">
        <f t="shared" si="50"/>
        <v>#N/A</v>
      </c>
      <c r="T74" s="29" t="e">
        <f t="shared" si="50"/>
        <v>#N/A</v>
      </c>
      <c r="U74" s="29" t="e">
        <f t="shared" si="50"/>
        <v>#N/A</v>
      </c>
      <c r="V74" s="29" t="e">
        <f t="shared" si="50"/>
        <v>#N/A</v>
      </c>
      <c r="W74" s="29" t="e">
        <f t="shared" si="50"/>
        <v>#N/A</v>
      </c>
      <c r="X74" s="29" t="e">
        <f t="shared" si="50"/>
        <v>#N/A</v>
      </c>
      <c r="Y74" s="29" t="e">
        <f t="shared" si="50"/>
        <v>#N/A</v>
      </c>
      <c r="Z74" s="29" t="e">
        <f t="shared" si="50"/>
        <v>#N/A</v>
      </c>
      <c r="AA74" s="29" t="e">
        <f t="shared" si="50"/>
        <v>#N/A</v>
      </c>
      <c r="AB74" s="29" t="e">
        <f t="shared" si="50"/>
        <v>#N/A</v>
      </c>
      <c r="AC74" s="29" t="e">
        <f t="shared" si="50"/>
        <v>#N/A</v>
      </c>
      <c r="AD74" s="29" t="e">
        <f t="shared" si="50"/>
        <v>#N/A</v>
      </c>
      <c r="AE74" s="29" t="e">
        <f t="shared" si="50"/>
        <v>#N/A</v>
      </c>
      <c r="AF74" s="29" t="e">
        <f t="shared" si="50"/>
        <v>#N/A</v>
      </c>
      <c r="AG74" s="29" t="b">
        <f t="shared" si="50"/>
        <v>0</v>
      </c>
      <c r="AH74" s="26"/>
      <c r="AI74" s="26"/>
      <c r="AJ74" s="85"/>
      <c r="AK74" s="84"/>
      <c r="AL74" s="22"/>
      <c r="AM74" s="27"/>
      <c r="AN74" s="56"/>
    </row>
    <row r="75" spans="1:37" ht="12.75">
      <c r="A75" s="7"/>
      <c r="B75" s="11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J75" s="88"/>
      <c r="AK75" s="88"/>
    </row>
    <row r="76" spans="1:40" s="8" customFormat="1" ht="12.75">
      <c r="A76" s="77">
        <f>DATE(YEAR(A69),MONTH(A69)+1,1)</f>
        <v>40483</v>
      </c>
      <c r="B76" s="11"/>
      <c r="C76" s="61">
        <f>C77</f>
        <v>40483</v>
      </c>
      <c r="D76" s="62">
        <f>D77</f>
        <v>40484</v>
      </c>
      <c r="E76" s="62">
        <f aca="true" t="shared" si="51" ref="E76:AF76">E77</f>
        <v>40485</v>
      </c>
      <c r="F76" s="62">
        <f t="shared" si="51"/>
        <v>40486</v>
      </c>
      <c r="G76" s="62">
        <f t="shared" si="51"/>
        <v>40487</v>
      </c>
      <c r="H76" s="62">
        <f t="shared" si="51"/>
        <v>40488</v>
      </c>
      <c r="I76" s="62">
        <f t="shared" si="51"/>
        <v>40489</v>
      </c>
      <c r="J76" s="62">
        <f t="shared" si="51"/>
        <v>40490</v>
      </c>
      <c r="K76" s="62">
        <f t="shared" si="51"/>
        <v>40491</v>
      </c>
      <c r="L76" s="62">
        <f t="shared" si="51"/>
        <v>40492</v>
      </c>
      <c r="M76" s="62">
        <f t="shared" si="51"/>
        <v>40493</v>
      </c>
      <c r="N76" s="62">
        <f t="shared" si="51"/>
        <v>40494</v>
      </c>
      <c r="O76" s="62">
        <f t="shared" si="51"/>
        <v>40495</v>
      </c>
      <c r="P76" s="62">
        <f t="shared" si="51"/>
        <v>40496</v>
      </c>
      <c r="Q76" s="62">
        <f t="shared" si="51"/>
        <v>40497</v>
      </c>
      <c r="R76" s="62">
        <f t="shared" si="51"/>
        <v>40498</v>
      </c>
      <c r="S76" s="62">
        <f t="shared" si="51"/>
        <v>40499</v>
      </c>
      <c r="T76" s="62">
        <f t="shared" si="51"/>
        <v>40500</v>
      </c>
      <c r="U76" s="62">
        <f t="shared" si="51"/>
        <v>40501</v>
      </c>
      <c r="V76" s="62">
        <f t="shared" si="51"/>
        <v>40502</v>
      </c>
      <c r="W76" s="62">
        <f t="shared" si="51"/>
        <v>40503</v>
      </c>
      <c r="X76" s="62">
        <f t="shared" si="51"/>
        <v>40504</v>
      </c>
      <c r="Y76" s="62">
        <f t="shared" si="51"/>
        <v>40505</v>
      </c>
      <c r="Z76" s="62">
        <f t="shared" si="51"/>
        <v>40506</v>
      </c>
      <c r="AA76" s="62">
        <f t="shared" si="51"/>
        <v>40507</v>
      </c>
      <c r="AB76" s="62">
        <f t="shared" si="51"/>
        <v>40508</v>
      </c>
      <c r="AC76" s="62">
        <f t="shared" si="51"/>
        <v>40509</v>
      </c>
      <c r="AD76" s="62">
        <f t="shared" si="51"/>
        <v>40510</v>
      </c>
      <c r="AE76" s="62">
        <f t="shared" si="51"/>
        <v>40511</v>
      </c>
      <c r="AF76" s="62">
        <f t="shared" si="51"/>
        <v>40512</v>
      </c>
      <c r="AG76" s="63"/>
      <c r="AH76" s="26"/>
      <c r="AI76" s="26"/>
      <c r="AJ76" s="85"/>
      <c r="AK76" s="84"/>
      <c r="AL76" s="22"/>
      <c r="AM76" s="27"/>
      <c r="AN76" s="56"/>
    </row>
    <row r="77" spans="1:40" s="8" customFormat="1" ht="11.25">
      <c r="A77" s="7"/>
      <c r="B77" s="74"/>
      <c r="C77" s="59">
        <f>A76</f>
        <v>40483</v>
      </c>
      <c r="D77" s="60">
        <f>C77+1</f>
        <v>40484</v>
      </c>
      <c r="E77" s="60">
        <f aca="true" t="shared" si="52" ref="E77:AF77">D77+1</f>
        <v>40485</v>
      </c>
      <c r="F77" s="60">
        <f t="shared" si="52"/>
        <v>40486</v>
      </c>
      <c r="G77" s="60">
        <f t="shared" si="52"/>
        <v>40487</v>
      </c>
      <c r="H77" s="60">
        <f t="shared" si="52"/>
        <v>40488</v>
      </c>
      <c r="I77" s="60">
        <f t="shared" si="52"/>
        <v>40489</v>
      </c>
      <c r="J77" s="60">
        <f t="shared" si="52"/>
        <v>40490</v>
      </c>
      <c r="K77" s="60">
        <f t="shared" si="52"/>
        <v>40491</v>
      </c>
      <c r="L77" s="60">
        <f t="shared" si="52"/>
        <v>40492</v>
      </c>
      <c r="M77" s="60">
        <f t="shared" si="52"/>
        <v>40493</v>
      </c>
      <c r="N77" s="60">
        <f t="shared" si="52"/>
        <v>40494</v>
      </c>
      <c r="O77" s="60">
        <f t="shared" si="52"/>
        <v>40495</v>
      </c>
      <c r="P77" s="60">
        <f t="shared" si="52"/>
        <v>40496</v>
      </c>
      <c r="Q77" s="60">
        <f t="shared" si="52"/>
        <v>40497</v>
      </c>
      <c r="R77" s="60">
        <f t="shared" si="52"/>
        <v>40498</v>
      </c>
      <c r="S77" s="60">
        <f t="shared" si="52"/>
        <v>40499</v>
      </c>
      <c r="T77" s="60">
        <f t="shared" si="52"/>
        <v>40500</v>
      </c>
      <c r="U77" s="60">
        <f t="shared" si="52"/>
        <v>40501</v>
      </c>
      <c r="V77" s="60">
        <f t="shared" si="52"/>
        <v>40502</v>
      </c>
      <c r="W77" s="60">
        <f t="shared" si="52"/>
        <v>40503</v>
      </c>
      <c r="X77" s="60">
        <f t="shared" si="52"/>
        <v>40504</v>
      </c>
      <c r="Y77" s="60">
        <f t="shared" si="52"/>
        <v>40505</v>
      </c>
      <c r="Z77" s="60">
        <f t="shared" si="52"/>
        <v>40506</v>
      </c>
      <c r="AA77" s="60">
        <f t="shared" si="52"/>
        <v>40507</v>
      </c>
      <c r="AB77" s="60">
        <f t="shared" si="52"/>
        <v>40508</v>
      </c>
      <c r="AC77" s="60">
        <f t="shared" si="52"/>
        <v>40509</v>
      </c>
      <c r="AD77" s="60">
        <f t="shared" si="52"/>
        <v>40510</v>
      </c>
      <c r="AE77" s="60">
        <f t="shared" si="52"/>
        <v>40511</v>
      </c>
      <c r="AF77" s="60">
        <f t="shared" si="52"/>
        <v>40512</v>
      </c>
      <c r="AG77" s="80"/>
      <c r="AH77" s="26"/>
      <c r="AI77" s="26"/>
      <c r="AJ77" s="85"/>
      <c r="AK77" s="84"/>
      <c r="AL77" s="22"/>
      <c r="AM77" s="27"/>
      <c r="AN77" s="56"/>
    </row>
    <row r="78" spans="1:40" s="8" customFormat="1" ht="11.25">
      <c r="A78" s="7"/>
      <c r="B78" s="11" t="s">
        <v>44</v>
      </c>
      <c r="C78" s="92">
        <f aca="true" t="shared" si="53" ref="C78:AF78">IF(OR(DAY(C77)=1,WEEKDAY(C77)=2),TRUNC((C77-WEEKDAY(C77,2)-DATE(YEAR(C77+4-WEEKDAY(C77,2)),1,-10))/7),"")</f>
        <v>44</v>
      </c>
      <c r="D78" s="91">
        <f t="shared" si="53"/>
      </c>
      <c r="E78" s="91">
        <f t="shared" si="53"/>
      </c>
      <c r="F78" s="91">
        <f t="shared" si="53"/>
      </c>
      <c r="G78" s="91">
        <f t="shared" si="53"/>
      </c>
      <c r="H78" s="91">
        <f t="shared" si="53"/>
      </c>
      <c r="I78" s="91">
        <f t="shared" si="53"/>
      </c>
      <c r="J78" s="91">
        <f t="shared" si="53"/>
        <v>45</v>
      </c>
      <c r="K78" s="91">
        <f t="shared" si="53"/>
      </c>
      <c r="L78" s="91">
        <f t="shared" si="53"/>
      </c>
      <c r="M78" s="91">
        <f t="shared" si="53"/>
      </c>
      <c r="N78" s="91">
        <f t="shared" si="53"/>
      </c>
      <c r="O78" s="91">
        <f t="shared" si="53"/>
      </c>
      <c r="P78" s="91">
        <f t="shared" si="53"/>
      </c>
      <c r="Q78" s="91">
        <f t="shared" si="53"/>
        <v>46</v>
      </c>
      <c r="R78" s="91">
        <f t="shared" si="53"/>
      </c>
      <c r="S78" s="91">
        <f t="shared" si="53"/>
      </c>
      <c r="T78" s="91">
        <f t="shared" si="53"/>
      </c>
      <c r="U78" s="91">
        <f t="shared" si="53"/>
      </c>
      <c r="V78" s="91">
        <f t="shared" si="53"/>
      </c>
      <c r="W78" s="91">
        <f t="shared" si="53"/>
      </c>
      <c r="X78" s="91">
        <f t="shared" si="53"/>
        <v>47</v>
      </c>
      <c r="Y78" s="91">
        <f t="shared" si="53"/>
      </c>
      <c r="Z78" s="91">
        <f t="shared" si="53"/>
      </c>
      <c r="AA78" s="91">
        <f t="shared" si="53"/>
      </c>
      <c r="AB78" s="91">
        <f t="shared" si="53"/>
      </c>
      <c r="AC78" s="91">
        <f t="shared" si="53"/>
      </c>
      <c r="AD78" s="91">
        <f t="shared" si="53"/>
      </c>
      <c r="AE78" s="91">
        <f t="shared" si="53"/>
        <v>48</v>
      </c>
      <c r="AF78" s="91">
        <f t="shared" si="53"/>
      </c>
      <c r="AG78" s="81"/>
      <c r="AH78" s="26"/>
      <c r="AI78" s="26"/>
      <c r="AJ78" s="85"/>
      <c r="AK78" s="84"/>
      <c r="AL78" s="22"/>
      <c r="AM78" s="27"/>
      <c r="AN78" s="56"/>
    </row>
    <row r="79" spans="1:40" ht="12.75">
      <c r="A79" s="7"/>
      <c r="B79" s="11"/>
      <c r="C79" s="70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9"/>
      <c r="AH79" s="75">
        <f>COUNTIF(C81:AG81,"WAHR")</f>
        <v>1</v>
      </c>
      <c r="AI79" s="26">
        <f>DAY(MAX(C77:AG77))-COUNTIF(C80:AG80,"WAHR")-COUNTIF(C81:AG81,"WAHR")</f>
        <v>21</v>
      </c>
      <c r="AJ79" s="86">
        <f>COUNTIF(C79:AG79,"u")</f>
        <v>0</v>
      </c>
      <c r="AK79" s="87">
        <f>COUNTIF(C79:AG79,"k")</f>
        <v>0</v>
      </c>
      <c r="AL79" s="22">
        <f>AI79-AJ79-AK79</f>
        <v>21</v>
      </c>
      <c r="AM79" s="27">
        <f>COUNTIF(C79:AF79,"&gt;0")</f>
        <v>0</v>
      </c>
      <c r="AN79" s="56">
        <f>SUM(C79:AG79)*35</f>
        <v>0</v>
      </c>
    </row>
    <row r="80" spans="1:40" s="8" customFormat="1" ht="11.25" hidden="1">
      <c r="A80" s="7"/>
      <c r="B80" s="11"/>
      <c r="C80" s="8" t="b">
        <f>OR(WEEKDAY(C76)=1,WEEKDAY(C76)=7)</f>
        <v>0</v>
      </c>
      <c r="D80" s="8" t="b">
        <f>OR(WEEKDAY(D76)=1,WEEKDAY(D76)=7)</f>
        <v>0</v>
      </c>
      <c r="E80" s="8" t="b">
        <f aca="true" t="shared" si="54" ref="E80:AF80">OR(WEEKDAY(E76)=1,WEEKDAY(E76)=7)</f>
        <v>0</v>
      </c>
      <c r="F80" s="8" t="b">
        <f t="shared" si="54"/>
        <v>0</v>
      </c>
      <c r="G80" s="8" t="b">
        <f t="shared" si="54"/>
        <v>0</v>
      </c>
      <c r="H80" s="8" t="b">
        <f t="shared" si="54"/>
        <v>1</v>
      </c>
      <c r="I80" s="8" t="b">
        <f t="shared" si="54"/>
        <v>1</v>
      </c>
      <c r="J80" s="8" t="b">
        <f t="shared" si="54"/>
        <v>0</v>
      </c>
      <c r="K80" s="8" t="b">
        <f t="shared" si="54"/>
        <v>0</v>
      </c>
      <c r="L80" s="8" t="b">
        <f t="shared" si="54"/>
        <v>0</v>
      </c>
      <c r="M80" s="8" t="b">
        <f t="shared" si="54"/>
        <v>0</v>
      </c>
      <c r="N80" s="8" t="b">
        <f t="shared" si="54"/>
        <v>0</v>
      </c>
      <c r="O80" s="8" t="b">
        <f t="shared" si="54"/>
        <v>1</v>
      </c>
      <c r="P80" s="8" t="b">
        <f t="shared" si="54"/>
        <v>1</v>
      </c>
      <c r="Q80" s="8" t="b">
        <f t="shared" si="54"/>
        <v>0</v>
      </c>
      <c r="R80" s="8" t="b">
        <f t="shared" si="54"/>
        <v>0</v>
      </c>
      <c r="S80" s="8" t="b">
        <f t="shared" si="54"/>
        <v>0</v>
      </c>
      <c r="T80" s="8" t="b">
        <f t="shared" si="54"/>
        <v>0</v>
      </c>
      <c r="U80" s="8" t="b">
        <f t="shared" si="54"/>
        <v>0</v>
      </c>
      <c r="V80" s="8" t="b">
        <f t="shared" si="54"/>
        <v>1</v>
      </c>
      <c r="W80" s="8" t="b">
        <f t="shared" si="54"/>
        <v>1</v>
      </c>
      <c r="X80" s="8" t="b">
        <f t="shared" si="54"/>
        <v>0</v>
      </c>
      <c r="Y80" s="8" t="b">
        <f t="shared" si="54"/>
        <v>0</v>
      </c>
      <c r="Z80" s="8" t="b">
        <f t="shared" si="54"/>
        <v>0</v>
      </c>
      <c r="AA80" s="8" t="b">
        <f t="shared" si="54"/>
        <v>0</v>
      </c>
      <c r="AB80" s="8" t="b">
        <f t="shared" si="54"/>
        <v>0</v>
      </c>
      <c r="AC80" s="8" t="b">
        <f t="shared" si="54"/>
        <v>1</v>
      </c>
      <c r="AD80" s="8" t="b">
        <f t="shared" si="54"/>
        <v>1</v>
      </c>
      <c r="AE80" s="8" t="b">
        <f t="shared" si="54"/>
        <v>0</v>
      </c>
      <c r="AF80" s="8" t="b">
        <f t="shared" si="54"/>
        <v>0</v>
      </c>
      <c r="AH80" s="26"/>
      <c r="AI80" s="26"/>
      <c r="AJ80" s="85"/>
      <c r="AK80" s="84"/>
      <c r="AL80" s="22"/>
      <c r="AM80" s="27"/>
      <c r="AN80" s="56"/>
    </row>
    <row r="81" spans="1:40" s="8" customFormat="1" ht="11.25" hidden="1">
      <c r="A81" s="7"/>
      <c r="B81" s="11"/>
      <c r="C81" s="29" t="b">
        <f aca="true" t="shared" si="55" ref="C81:AF81">AND(VLOOKUP(C77,Feiertagsdaten,MATCH(Bundesland,Bundeslaendernamen)+2,FALSE)="x",C80=FALSE)</f>
        <v>0</v>
      </c>
      <c r="D81" s="29" t="e">
        <f t="shared" si="55"/>
        <v>#N/A</v>
      </c>
      <c r="E81" s="29" t="e">
        <f t="shared" si="55"/>
        <v>#N/A</v>
      </c>
      <c r="F81" s="29" t="e">
        <f t="shared" si="55"/>
        <v>#N/A</v>
      </c>
      <c r="G81" s="29" t="e">
        <f t="shared" si="55"/>
        <v>#N/A</v>
      </c>
      <c r="H81" s="29" t="e">
        <f t="shared" si="55"/>
        <v>#N/A</v>
      </c>
      <c r="I81" s="29" t="e">
        <f t="shared" si="55"/>
        <v>#N/A</v>
      </c>
      <c r="J81" s="29" t="e">
        <f t="shared" si="55"/>
        <v>#N/A</v>
      </c>
      <c r="K81" s="29" t="e">
        <f t="shared" si="55"/>
        <v>#N/A</v>
      </c>
      <c r="L81" s="29" t="e">
        <f t="shared" si="55"/>
        <v>#N/A</v>
      </c>
      <c r="M81" s="29" t="e">
        <f t="shared" si="55"/>
        <v>#N/A</v>
      </c>
      <c r="N81" s="29" t="e">
        <f t="shared" si="55"/>
        <v>#N/A</v>
      </c>
      <c r="O81" s="29" t="e">
        <f t="shared" si="55"/>
        <v>#N/A</v>
      </c>
      <c r="P81" s="29" t="e">
        <f t="shared" si="55"/>
        <v>#N/A</v>
      </c>
      <c r="Q81" s="29" t="e">
        <f t="shared" si="55"/>
        <v>#N/A</v>
      </c>
      <c r="R81" s="29" t="e">
        <f t="shared" si="55"/>
        <v>#N/A</v>
      </c>
      <c r="S81" s="29" t="b">
        <f t="shared" si="55"/>
        <v>1</v>
      </c>
      <c r="T81" s="29" t="e">
        <f t="shared" si="55"/>
        <v>#N/A</v>
      </c>
      <c r="U81" s="29" t="e">
        <f t="shared" si="55"/>
        <v>#N/A</v>
      </c>
      <c r="V81" s="29" t="e">
        <f t="shared" si="55"/>
        <v>#N/A</v>
      </c>
      <c r="W81" s="29" t="e">
        <f t="shared" si="55"/>
        <v>#N/A</v>
      </c>
      <c r="X81" s="29" t="e">
        <f t="shared" si="55"/>
        <v>#N/A</v>
      </c>
      <c r="Y81" s="29" t="e">
        <f t="shared" si="55"/>
        <v>#N/A</v>
      </c>
      <c r="Z81" s="29" t="e">
        <f t="shared" si="55"/>
        <v>#N/A</v>
      </c>
      <c r="AA81" s="29" t="e">
        <f t="shared" si="55"/>
        <v>#N/A</v>
      </c>
      <c r="AB81" s="29" t="e">
        <f t="shared" si="55"/>
        <v>#N/A</v>
      </c>
      <c r="AC81" s="29" t="e">
        <f t="shared" si="55"/>
        <v>#N/A</v>
      </c>
      <c r="AD81" s="29" t="b">
        <f t="shared" si="55"/>
        <v>0</v>
      </c>
      <c r="AE81" s="29" t="e">
        <f t="shared" si="55"/>
        <v>#N/A</v>
      </c>
      <c r="AF81" s="29" t="e">
        <f t="shared" si="55"/>
        <v>#N/A</v>
      </c>
      <c r="AH81" s="26"/>
      <c r="AI81" s="26"/>
      <c r="AJ81" s="85"/>
      <c r="AK81" s="84"/>
      <c r="AL81" s="22"/>
      <c r="AM81" s="27"/>
      <c r="AN81" s="56"/>
    </row>
    <row r="82" spans="1:37" ht="12.75">
      <c r="A82" s="7"/>
      <c r="B82" s="11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J82" s="88"/>
      <c r="AK82" s="88"/>
    </row>
    <row r="83" spans="1:40" s="8" customFormat="1" ht="12.75">
      <c r="A83" s="77">
        <f>DATE(YEAR(A76),MONTH(A76)+1,1)</f>
        <v>40513</v>
      </c>
      <c r="B83" s="11"/>
      <c r="C83" s="61">
        <f>C84</f>
        <v>40513</v>
      </c>
      <c r="D83" s="62">
        <f>D84</f>
        <v>40514</v>
      </c>
      <c r="E83" s="62">
        <f aca="true" t="shared" si="56" ref="E83:AG83">E84</f>
        <v>40515</v>
      </c>
      <c r="F83" s="62">
        <f t="shared" si="56"/>
        <v>40516</v>
      </c>
      <c r="G83" s="62">
        <f t="shared" si="56"/>
        <v>40517</v>
      </c>
      <c r="H83" s="62">
        <f t="shared" si="56"/>
        <v>40518</v>
      </c>
      <c r="I83" s="62">
        <f t="shared" si="56"/>
        <v>40519</v>
      </c>
      <c r="J83" s="62">
        <f t="shared" si="56"/>
        <v>40520</v>
      </c>
      <c r="K83" s="62">
        <f t="shared" si="56"/>
        <v>40521</v>
      </c>
      <c r="L83" s="62">
        <f t="shared" si="56"/>
        <v>40522</v>
      </c>
      <c r="M83" s="62">
        <f t="shared" si="56"/>
        <v>40523</v>
      </c>
      <c r="N83" s="62">
        <f t="shared" si="56"/>
        <v>40524</v>
      </c>
      <c r="O83" s="62">
        <f t="shared" si="56"/>
        <v>40525</v>
      </c>
      <c r="P83" s="62">
        <f t="shared" si="56"/>
        <v>40526</v>
      </c>
      <c r="Q83" s="62">
        <f t="shared" si="56"/>
        <v>40527</v>
      </c>
      <c r="R83" s="62">
        <f t="shared" si="56"/>
        <v>40528</v>
      </c>
      <c r="S83" s="62">
        <f t="shared" si="56"/>
        <v>40529</v>
      </c>
      <c r="T83" s="62">
        <f t="shared" si="56"/>
        <v>40530</v>
      </c>
      <c r="U83" s="62">
        <f t="shared" si="56"/>
        <v>40531</v>
      </c>
      <c r="V83" s="62">
        <f t="shared" si="56"/>
        <v>40532</v>
      </c>
      <c r="W83" s="62">
        <f t="shared" si="56"/>
        <v>40533</v>
      </c>
      <c r="X83" s="62">
        <f t="shared" si="56"/>
        <v>40534</v>
      </c>
      <c r="Y83" s="62">
        <f t="shared" si="56"/>
        <v>40535</v>
      </c>
      <c r="Z83" s="62">
        <f t="shared" si="56"/>
        <v>40536</v>
      </c>
      <c r="AA83" s="62">
        <f t="shared" si="56"/>
        <v>40537</v>
      </c>
      <c r="AB83" s="62">
        <f t="shared" si="56"/>
        <v>40538</v>
      </c>
      <c r="AC83" s="62">
        <f t="shared" si="56"/>
        <v>40539</v>
      </c>
      <c r="AD83" s="62">
        <f t="shared" si="56"/>
        <v>40540</v>
      </c>
      <c r="AE83" s="62">
        <f t="shared" si="56"/>
        <v>40541</v>
      </c>
      <c r="AF83" s="62">
        <f t="shared" si="56"/>
        <v>40542</v>
      </c>
      <c r="AG83" s="63">
        <f t="shared" si="56"/>
        <v>40543</v>
      </c>
      <c r="AH83" s="26"/>
      <c r="AI83" s="26"/>
      <c r="AJ83" s="85"/>
      <c r="AK83" s="84"/>
      <c r="AL83" s="22"/>
      <c r="AM83" s="27"/>
      <c r="AN83" s="56"/>
    </row>
    <row r="84" spans="1:40" s="8" customFormat="1" ht="11.25">
      <c r="A84" s="7"/>
      <c r="B84" s="74"/>
      <c r="C84" s="59">
        <f>A83</f>
        <v>40513</v>
      </c>
      <c r="D84" s="60">
        <f>C84+1</f>
        <v>40514</v>
      </c>
      <c r="E84" s="60">
        <f aca="true" t="shared" si="57" ref="E84:AG84">D84+1</f>
        <v>40515</v>
      </c>
      <c r="F84" s="60">
        <f t="shared" si="57"/>
        <v>40516</v>
      </c>
      <c r="G84" s="60">
        <f t="shared" si="57"/>
        <v>40517</v>
      </c>
      <c r="H84" s="60">
        <f t="shared" si="57"/>
        <v>40518</v>
      </c>
      <c r="I84" s="60">
        <f t="shared" si="57"/>
        <v>40519</v>
      </c>
      <c r="J84" s="60">
        <f t="shared" si="57"/>
        <v>40520</v>
      </c>
      <c r="K84" s="60">
        <f t="shared" si="57"/>
        <v>40521</v>
      </c>
      <c r="L84" s="60">
        <f t="shared" si="57"/>
        <v>40522</v>
      </c>
      <c r="M84" s="60">
        <f t="shared" si="57"/>
        <v>40523</v>
      </c>
      <c r="N84" s="60">
        <f t="shared" si="57"/>
        <v>40524</v>
      </c>
      <c r="O84" s="60">
        <f t="shared" si="57"/>
        <v>40525</v>
      </c>
      <c r="P84" s="60">
        <f t="shared" si="57"/>
        <v>40526</v>
      </c>
      <c r="Q84" s="60">
        <f t="shared" si="57"/>
        <v>40527</v>
      </c>
      <c r="R84" s="60">
        <f t="shared" si="57"/>
        <v>40528</v>
      </c>
      <c r="S84" s="60">
        <f t="shared" si="57"/>
        <v>40529</v>
      </c>
      <c r="T84" s="60">
        <f t="shared" si="57"/>
        <v>40530</v>
      </c>
      <c r="U84" s="60">
        <f t="shared" si="57"/>
        <v>40531</v>
      </c>
      <c r="V84" s="60">
        <f t="shared" si="57"/>
        <v>40532</v>
      </c>
      <c r="W84" s="60">
        <f t="shared" si="57"/>
        <v>40533</v>
      </c>
      <c r="X84" s="60">
        <f t="shared" si="57"/>
        <v>40534</v>
      </c>
      <c r="Y84" s="60">
        <f t="shared" si="57"/>
        <v>40535</v>
      </c>
      <c r="Z84" s="60">
        <f t="shared" si="57"/>
        <v>40536</v>
      </c>
      <c r="AA84" s="60">
        <f t="shared" si="57"/>
        <v>40537</v>
      </c>
      <c r="AB84" s="60">
        <f t="shared" si="57"/>
        <v>40538</v>
      </c>
      <c r="AC84" s="60">
        <f t="shared" si="57"/>
        <v>40539</v>
      </c>
      <c r="AD84" s="60">
        <f t="shared" si="57"/>
        <v>40540</v>
      </c>
      <c r="AE84" s="60">
        <f t="shared" si="57"/>
        <v>40541</v>
      </c>
      <c r="AF84" s="60">
        <f t="shared" si="57"/>
        <v>40542</v>
      </c>
      <c r="AG84" s="80">
        <f t="shared" si="57"/>
        <v>40543</v>
      </c>
      <c r="AH84" s="26"/>
      <c r="AI84" s="26"/>
      <c r="AJ84" s="85"/>
      <c r="AK84" s="84"/>
      <c r="AL84" s="22"/>
      <c r="AM84" s="27"/>
      <c r="AN84" s="56"/>
    </row>
    <row r="85" spans="1:40" s="8" customFormat="1" ht="11.25">
      <c r="A85" s="7"/>
      <c r="B85" s="11" t="s">
        <v>44</v>
      </c>
      <c r="C85" s="92">
        <f aca="true" t="shared" si="58" ref="C85:AG85">IF(OR(DAY(C84)=1,WEEKDAY(C84)=2),TRUNC((C84-WEEKDAY(C84,2)-DATE(YEAR(C84+4-WEEKDAY(C84,2)),1,-10))/7),"")</f>
        <v>48</v>
      </c>
      <c r="D85" s="91">
        <f t="shared" si="58"/>
      </c>
      <c r="E85" s="91">
        <f t="shared" si="58"/>
      </c>
      <c r="F85" s="91">
        <f t="shared" si="58"/>
      </c>
      <c r="G85" s="91">
        <f t="shared" si="58"/>
      </c>
      <c r="H85" s="91">
        <f t="shared" si="58"/>
        <v>49</v>
      </c>
      <c r="I85" s="91">
        <f t="shared" si="58"/>
      </c>
      <c r="J85" s="91">
        <f t="shared" si="58"/>
      </c>
      <c r="K85" s="91">
        <f t="shared" si="58"/>
      </c>
      <c r="L85" s="91">
        <f t="shared" si="58"/>
      </c>
      <c r="M85" s="91">
        <f t="shared" si="58"/>
      </c>
      <c r="N85" s="91">
        <f t="shared" si="58"/>
      </c>
      <c r="O85" s="91">
        <f t="shared" si="58"/>
        <v>50</v>
      </c>
      <c r="P85" s="91">
        <f t="shared" si="58"/>
      </c>
      <c r="Q85" s="91">
        <f t="shared" si="58"/>
      </c>
      <c r="R85" s="91">
        <f t="shared" si="58"/>
      </c>
      <c r="S85" s="91">
        <f t="shared" si="58"/>
      </c>
      <c r="T85" s="91">
        <f t="shared" si="58"/>
      </c>
      <c r="U85" s="91">
        <f t="shared" si="58"/>
      </c>
      <c r="V85" s="91">
        <f t="shared" si="58"/>
        <v>51</v>
      </c>
      <c r="W85" s="91">
        <f t="shared" si="58"/>
      </c>
      <c r="X85" s="91">
        <f t="shared" si="58"/>
      </c>
      <c r="Y85" s="91">
        <f t="shared" si="58"/>
      </c>
      <c r="Z85" s="91">
        <f t="shared" si="58"/>
      </c>
      <c r="AA85" s="91">
        <f t="shared" si="58"/>
      </c>
      <c r="AB85" s="91">
        <f t="shared" si="58"/>
      </c>
      <c r="AC85" s="91">
        <f t="shared" si="58"/>
        <v>52</v>
      </c>
      <c r="AD85" s="91">
        <f t="shared" si="58"/>
      </c>
      <c r="AE85" s="91">
        <f t="shared" si="58"/>
      </c>
      <c r="AF85" s="91">
        <f t="shared" si="58"/>
      </c>
      <c r="AG85" s="93">
        <f t="shared" si="58"/>
      </c>
      <c r="AH85" s="26"/>
      <c r="AI85" s="26"/>
      <c r="AJ85" s="85"/>
      <c r="AK85" s="84"/>
      <c r="AL85" s="22"/>
      <c r="AM85" s="27"/>
      <c r="AN85" s="56"/>
    </row>
    <row r="86" spans="1:40" ht="12.75">
      <c r="A86" s="7"/>
      <c r="B86" s="11"/>
      <c r="C86" s="70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72"/>
      <c r="Y86" s="72"/>
      <c r="Z86" s="72"/>
      <c r="AA86" s="72"/>
      <c r="AB86" s="72"/>
      <c r="AC86" s="72"/>
      <c r="AD86" s="72"/>
      <c r="AE86" s="72"/>
      <c r="AF86" s="72"/>
      <c r="AG86" s="73"/>
      <c r="AH86" s="75">
        <f>COUNTIF(C88:AG88,"WAHR")</f>
        <v>0</v>
      </c>
      <c r="AI86" s="26">
        <f>DAY(MAX(C84:AG84))-COUNTIF(C87:AG87,"WAHR")-COUNTIF(C88:AG88,"WAHR")</f>
        <v>23</v>
      </c>
      <c r="AJ86" s="86">
        <f>COUNTIF(C86:AG86,"u")</f>
        <v>0</v>
      </c>
      <c r="AK86" s="87">
        <f>COUNTIF(C86:AG86,"k")</f>
        <v>0</v>
      </c>
      <c r="AL86" s="22">
        <f>AI86-AJ86-AK86</f>
        <v>23</v>
      </c>
      <c r="AM86" s="27">
        <f>COUNTIF(C86:AG86,"&gt;0")</f>
        <v>0</v>
      </c>
      <c r="AN86" s="56">
        <f>SUM(C86:AG86)*35</f>
        <v>0</v>
      </c>
    </row>
    <row r="87" spans="1:40" s="8" customFormat="1" ht="11.25" hidden="1">
      <c r="A87" s="7"/>
      <c r="B87" s="11"/>
      <c r="C87" s="8" t="b">
        <f>OR(WEEKDAY(C83)=1,WEEKDAY(C83)=7)</f>
        <v>0</v>
      </c>
      <c r="D87" s="8" t="b">
        <f>OR(WEEKDAY(D83)=1,WEEKDAY(D83)=7)</f>
        <v>0</v>
      </c>
      <c r="E87" s="8" t="b">
        <f aca="true" t="shared" si="59" ref="E87:AG87">OR(WEEKDAY(E83)=1,WEEKDAY(E83)=7)</f>
        <v>0</v>
      </c>
      <c r="F87" s="8" t="b">
        <f t="shared" si="59"/>
        <v>1</v>
      </c>
      <c r="G87" s="8" t="b">
        <f t="shared" si="59"/>
        <v>1</v>
      </c>
      <c r="H87" s="8" t="b">
        <f t="shared" si="59"/>
        <v>0</v>
      </c>
      <c r="I87" s="8" t="b">
        <f t="shared" si="59"/>
        <v>0</v>
      </c>
      <c r="J87" s="8" t="b">
        <f t="shared" si="59"/>
        <v>0</v>
      </c>
      <c r="K87" s="8" t="b">
        <f t="shared" si="59"/>
        <v>0</v>
      </c>
      <c r="L87" s="8" t="b">
        <f t="shared" si="59"/>
        <v>0</v>
      </c>
      <c r="M87" s="8" t="b">
        <f t="shared" si="59"/>
        <v>1</v>
      </c>
      <c r="N87" s="8" t="b">
        <f t="shared" si="59"/>
        <v>1</v>
      </c>
      <c r="O87" s="8" t="b">
        <f t="shared" si="59"/>
        <v>0</v>
      </c>
      <c r="P87" s="8" t="b">
        <f t="shared" si="59"/>
        <v>0</v>
      </c>
      <c r="Q87" s="8" t="b">
        <f t="shared" si="59"/>
        <v>0</v>
      </c>
      <c r="R87" s="8" t="b">
        <f t="shared" si="59"/>
        <v>0</v>
      </c>
      <c r="S87" s="8" t="b">
        <f t="shared" si="59"/>
        <v>0</v>
      </c>
      <c r="T87" s="8" t="b">
        <f t="shared" si="59"/>
        <v>1</v>
      </c>
      <c r="U87" s="8" t="b">
        <f t="shared" si="59"/>
        <v>1</v>
      </c>
      <c r="V87" s="8" t="b">
        <f t="shared" si="59"/>
        <v>0</v>
      </c>
      <c r="W87" s="8" t="b">
        <f t="shared" si="59"/>
        <v>0</v>
      </c>
      <c r="X87" s="8" t="b">
        <f t="shared" si="59"/>
        <v>0</v>
      </c>
      <c r="Y87" s="8" t="b">
        <f t="shared" si="59"/>
        <v>0</v>
      </c>
      <c r="Z87" s="8" t="b">
        <f t="shared" si="59"/>
        <v>0</v>
      </c>
      <c r="AA87" s="8" t="b">
        <f t="shared" si="59"/>
        <v>1</v>
      </c>
      <c r="AB87" s="8" t="b">
        <f t="shared" si="59"/>
        <v>1</v>
      </c>
      <c r="AC87" s="8" t="b">
        <f t="shared" si="59"/>
        <v>0</v>
      </c>
      <c r="AD87" s="8" t="b">
        <f t="shared" si="59"/>
        <v>0</v>
      </c>
      <c r="AE87" s="8" t="b">
        <f t="shared" si="59"/>
        <v>0</v>
      </c>
      <c r="AF87" s="8" t="b">
        <f t="shared" si="59"/>
        <v>0</v>
      </c>
      <c r="AG87" s="8" t="b">
        <f t="shared" si="59"/>
        <v>0</v>
      </c>
      <c r="AH87" s="26"/>
      <c r="AI87" s="26"/>
      <c r="AJ87" s="85"/>
      <c r="AK87" s="84"/>
      <c r="AL87" s="22"/>
      <c r="AM87" s="27"/>
      <c r="AN87" s="56"/>
    </row>
    <row r="88" spans="1:40" s="8" customFormat="1" ht="11.25" hidden="1">
      <c r="A88" s="7"/>
      <c r="B88" s="11"/>
      <c r="C88" s="29" t="e">
        <f aca="true" t="shared" si="60" ref="C88:AG88">AND(VLOOKUP(C84,Feiertagsdaten,MATCH(Bundesland,Bundeslaendernamen)+2,FALSE)="x",C87=FALSE)</f>
        <v>#N/A</v>
      </c>
      <c r="D88" s="29" t="e">
        <f t="shared" si="60"/>
        <v>#N/A</v>
      </c>
      <c r="E88" s="29" t="e">
        <f t="shared" si="60"/>
        <v>#N/A</v>
      </c>
      <c r="F88" s="29" t="e">
        <f t="shared" si="60"/>
        <v>#N/A</v>
      </c>
      <c r="G88" s="29" t="b">
        <f t="shared" si="60"/>
        <v>0</v>
      </c>
      <c r="H88" s="29" t="e">
        <f t="shared" si="60"/>
        <v>#N/A</v>
      </c>
      <c r="I88" s="29" t="e">
        <f t="shared" si="60"/>
        <v>#N/A</v>
      </c>
      <c r="J88" s="29" t="e">
        <f t="shared" si="60"/>
        <v>#N/A</v>
      </c>
      <c r="K88" s="29" t="e">
        <f t="shared" si="60"/>
        <v>#N/A</v>
      </c>
      <c r="L88" s="29" t="e">
        <f t="shared" si="60"/>
        <v>#N/A</v>
      </c>
      <c r="M88" s="29" t="e">
        <f t="shared" si="60"/>
        <v>#N/A</v>
      </c>
      <c r="N88" s="29" t="b">
        <f t="shared" si="60"/>
        <v>0</v>
      </c>
      <c r="O88" s="29" t="e">
        <f t="shared" si="60"/>
        <v>#N/A</v>
      </c>
      <c r="P88" s="29" t="e">
        <f t="shared" si="60"/>
        <v>#N/A</v>
      </c>
      <c r="Q88" s="29" t="e">
        <f t="shared" si="60"/>
        <v>#N/A</v>
      </c>
      <c r="R88" s="29" t="e">
        <f t="shared" si="60"/>
        <v>#N/A</v>
      </c>
      <c r="S88" s="29" t="e">
        <f t="shared" si="60"/>
        <v>#N/A</v>
      </c>
      <c r="T88" s="29" t="e">
        <f t="shared" si="60"/>
        <v>#N/A</v>
      </c>
      <c r="U88" s="29" t="b">
        <f t="shared" si="60"/>
        <v>0</v>
      </c>
      <c r="V88" s="29" t="e">
        <f t="shared" si="60"/>
        <v>#N/A</v>
      </c>
      <c r="W88" s="29" t="e">
        <f t="shared" si="60"/>
        <v>#N/A</v>
      </c>
      <c r="X88" s="29" t="e">
        <f t="shared" si="60"/>
        <v>#N/A</v>
      </c>
      <c r="Y88" s="29" t="e">
        <f t="shared" si="60"/>
        <v>#N/A</v>
      </c>
      <c r="Z88" s="29" t="e">
        <f t="shared" si="60"/>
        <v>#N/A</v>
      </c>
      <c r="AA88" s="29" t="b">
        <f t="shared" si="60"/>
        <v>0</v>
      </c>
      <c r="AB88" s="29" t="b">
        <f t="shared" si="60"/>
        <v>0</v>
      </c>
      <c r="AC88" s="29" t="e">
        <f t="shared" si="60"/>
        <v>#N/A</v>
      </c>
      <c r="AD88" s="29" t="e">
        <f t="shared" si="60"/>
        <v>#N/A</v>
      </c>
      <c r="AE88" s="29" t="e">
        <f t="shared" si="60"/>
        <v>#N/A</v>
      </c>
      <c r="AF88" s="29" t="e">
        <f t="shared" si="60"/>
        <v>#N/A</v>
      </c>
      <c r="AG88" s="29" t="e">
        <f t="shared" si="60"/>
        <v>#N/A</v>
      </c>
      <c r="AH88" s="26"/>
      <c r="AI88" s="26"/>
      <c r="AJ88" s="85"/>
      <c r="AK88" s="84"/>
      <c r="AL88" s="22"/>
      <c r="AM88" s="27"/>
      <c r="AN88" s="56"/>
    </row>
    <row r="89" spans="1:37" ht="13.5" thickBot="1">
      <c r="A89" s="7"/>
      <c r="B89" s="11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J89" s="88"/>
      <c r="AK89" s="88"/>
    </row>
    <row r="90" spans="1:39" ht="12.75">
      <c r="A90" s="29"/>
      <c r="B90" s="19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76">
        <f aca="true" t="shared" si="61" ref="AH90:AM90">SUM(AH9:AH86)</f>
        <v>6</v>
      </c>
      <c r="AI90" s="33">
        <f t="shared" si="61"/>
        <v>255</v>
      </c>
      <c r="AJ90" s="89">
        <f t="shared" si="61"/>
        <v>0</v>
      </c>
      <c r="AK90" s="90">
        <f t="shared" si="61"/>
        <v>0</v>
      </c>
      <c r="AL90" s="34">
        <f t="shared" si="61"/>
        <v>255</v>
      </c>
      <c r="AM90" s="33">
        <f t="shared" si="61"/>
        <v>0</v>
      </c>
    </row>
    <row r="91" spans="1:2" ht="12.75">
      <c r="A91" s="29"/>
      <c r="B91" s="19"/>
    </row>
    <row r="93" spans="3:6" ht="12.75">
      <c r="C93" s="36"/>
      <c r="E93" s="35"/>
      <c r="F93" s="37"/>
    </row>
  </sheetData>
  <conditionalFormatting sqref="C6:AG8">
    <cfRule type="expression" priority="1" dxfId="0" stopIfTrue="1">
      <formula>(VLOOKUP(C$7,Feiertagsdaten,MATCH(Bundesland,Bundeslaendernamen)+2,FALSE)="x")</formula>
    </cfRule>
    <cfRule type="expression" priority="2" dxfId="1" stopIfTrue="1">
      <formula>OR(WEEKDAY(C$7)=1,WEEKDAY(C$7)=7)</formula>
    </cfRule>
    <cfRule type="expression" priority="3" dxfId="2" stopIfTrue="1">
      <formula>C$7=TODAY()</formula>
    </cfRule>
  </conditionalFormatting>
  <conditionalFormatting sqref="C13:AG15">
    <cfRule type="expression" priority="4" dxfId="0" stopIfTrue="1">
      <formula>(VLOOKUP(C$14,Feiertagsdaten,MATCH(Bundesland,Bundeslaendernamen)+2,FALSE)="x")</formula>
    </cfRule>
    <cfRule type="expression" priority="5" dxfId="1" stopIfTrue="1">
      <formula>OR(WEEKDAY(C$14)=1,WEEKDAY(C$14)=7)</formula>
    </cfRule>
    <cfRule type="expression" priority="6" dxfId="2" stopIfTrue="1">
      <formula>C$14=TODAY()</formula>
    </cfRule>
  </conditionalFormatting>
  <conditionalFormatting sqref="C20:AG22">
    <cfRule type="expression" priority="7" dxfId="0" stopIfTrue="1">
      <formula>(VLOOKUP(C$21,Feiertagsdaten,MATCH(Bundesland,Bundeslaendernamen)+2,FALSE)="x")</formula>
    </cfRule>
    <cfRule type="expression" priority="8" dxfId="1" stopIfTrue="1">
      <formula>OR(WEEKDAY(C$21)=1,WEEKDAY(C$21)=7)</formula>
    </cfRule>
    <cfRule type="expression" priority="9" dxfId="2" stopIfTrue="1">
      <formula>C$21=TODAY()</formula>
    </cfRule>
  </conditionalFormatting>
  <conditionalFormatting sqref="C27:AG29">
    <cfRule type="expression" priority="10" dxfId="0" stopIfTrue="1">
      <formula>(VLOOKUP(C$28,Feiertagsdaten,MATCH(Bundesland,Bundeslaendernamen)+2,FALSE)="x")</formula>
    </cfRule>
    <cfRule type="expression" priority="11" dxfId="1" stopIfTrue="1">
      <formula>OR(WEEKDAY(C$28)=1,WEEKDAY(C$28)=7)</formula>
    </cfRule>
    <cfRule type="expression" priority="12" dxfId="2" stopIfTrue="1">
      <formula>C$28=TODAY()</formula>
    </cfRule>
  </conditionalFormatting>
  <conditionalFormatting sqref="C34:AG36">
    <cfRule type="expression" priority="13" dxfId="0" stopIfTrue="1">
      <formula>(VLOOKUP(C$35,Feiertagsdaten,MATCH(Bundesland,Bundeslaendernamen)+2,FALSE)="x")</formula>
    </cfRule>
    <cfRule type="expression" priority="14" dxfId="1" stopIfTrue="1">
      <formula>OR(WEEKDAY(C$35)=1,WEEKDAY(C$35)=7)</formula>
    </cfRule>
    <cfRule type="expression" priority="15" dxfId="2" stopIfTrue="1">
      <formula>C$35=TODAY()</formula>
    </cfRule>
  </conditionalFormatting>
  <conditionalFormatting sqref="C41:AG43">
    <cfRule type="expression" priority="16" dxfId="0" stopIfTrue="1">
      <formula>(VLOOKUP(C$42,Feiertagsdaten,MATCH(Bundesland,Bundeslaendernamen)+2,FALSE)="x")</formula>
    </cfRule>
    <cfRule type="expression" priority="17" dxfId="1" stopIfTrue="1">
      <formula>OR(WEEKDAY(C$42)=1,WEEKDAY(C$42)=7)</formula>
    </cfRule>
    <cfRule type="expression" priority="18" dxfId="2" stopIfTrue="1">
      <formula>C$42=TODAY()</formula>
    </cfRule>
  </conditionalFormatting>
  <conditionalFormatting sqref="C48:AG50">
    <cfRule type="expression" priority="19" dxfId="0" stopIfTrue="1">
      <formula>(VLOOKUP(C$49,Feiertagsdaten,MATCH(Bundesland,Bundeslaendernamen)+2,FALSE)="x")</formula>
    </cfRule>
    <cfRule type="expression" priority="20" dxfId="1" stopIfTrue="1">
      <formula>OR(WEEKDAY(C$49)=1,WEEKDAY(C$49)=7)</formula>
    </cfRule>
    <cfRule type="expression" priority="21" dxfId="2" stopIfTrue="1">
      <formula>C$49=TODAY()</formula>
    </cfRule>
  </conditionalFormatting>
  <conditionalFormatting sqref="C55:AG57">
    <cfRule type="expression" priority="22" dxfId="0" stopIfTrue="1">
      <formula>(VLOOKUP(C$56,Feiertagsdaten,MATCH(Bundesland,Bundeslaendernamen)+2,FALSE)="x")</formula>
    </cfRule>
    <cfRule type="expression" priority="23" dxfId="1" stopIfTrue="1">
      <formula>OR(WEEKDAY(C$56)=1,WEEKDAY(C$56)=7)</formula>
    </cfRule>
    <cfRule type="expression" priority="24" dxfId="2" stopIfTrue="1">
      <formula>C$56=TODAY()</formula>
    </cfRule>
  </conditionalFormatting>
  <conditionalFormatting sqref="C69:AG71">
    <cfRule type="expression" priority="25" dxfId="0" stopIfTrue="1">
      <formula>(VLOOKUP(C$70,Feiertagsdaten,MATCH(Bundesland,Bundeslaendernamen)+2,FALSE)="x")</formula>
    </cfRule>
    <cfRule type="expression" priority="26" dxfId="1" stopIfTrue="1">
      <formula>OR(WEEKDAY(C$70)=1,WEEKDAY(C$70)=7)</formula>
    </cfRule>
    <cfRule type="expression" priority="27" dxfId="2" stopIfTrue="1">
      <formula>C$70=TODAY()</formula>
    </cfRule>
  </conditionalFormatting>
  <conditionalFormatting sqref="C76:AG78">
    <cfRule type="expression" priority="28" dxfId="0" stopIfTrue="1">
      <formula>(VLOOKUP(C$77,Feiertagsdaten,MATCH(Bundesland,Bundeslaendernamen)+2,FALSE)="x")</formula>
    </cfRule>
    <cfRule type="expression" priority="29" dxfId="1" stopIfTrue="1">
      <formula>OR(WEEKDAY(C$77)=1,WEEKDAY(C$77)=7)</formula>
    </cfRule>
    <cfRule type="expression" priority="30" dxfId="2" stopIfTrue="1">
      <formula>C$77=TODAY()</formula>
    </cfRule>
  </conditionalFormatting>
  <conditionalFormatting sqref="C83:AG85">
    <cfRule type="expression" priority="31" dxfId="0" stopIfTrue="1">
      <formula>(VLOOKUP(C$84,Feiertagsdaten,MATCH(Bundesland,Bundeslaendernamen)+2,FALSE)="x")</formula>
    </cfRule>
    <cfRule type="expression" priority="32" dxfId="1" stopIfTrue="1">
      <formula>OR(WEEKDAY(C$84)=1,WEEKDAY(C$84)=7)</formula>
    </cfRule>
    <cfRule type="expression" priority="33" dxfId="2" stopIfTrue="1">
      <formula>C$84=TODAY()</formula>
    </cfRule>
  </conditionalFormatting>
  <conditionalFormatting sqref="C9:AG9">
    <cfRule type="cellIs" priority="34" dxfId="3" operator="equal" stopIfTrue="1">
      <formula>"u"</formula>
    </cfRule>
    <cfRule type="cellIs" priority="35" dxfId="4" operator="equal" stopIfTrue="1">
      <formula>"k"</formula>
    </cfRule>
    <cfRule type="expression" priority="36" dxfId="5" stopIfTrue="1">
      <formula>C$7&lt;TODAY()</formula>
    </cfRule>
  </conditionalFormatting>
  <conditionalFormatting sqref="C16:AG16">
    <cfRule type="cellIs" priority="37" dxfId="3" operator="equal" stopIfTrue="1">
      <formula>"u"</formula>
    </cfRule>
    <cfRule type="cellIs" priority="38" dxfId="4" operator="equal" stopIfTrue="1">
      <formula>"k"</formula>
    </cfRule>
    <cfRule type="expression" priority="39" dxfId="5" stopIfTrue="1">
      <formula>C$14&lt;TODAY()</formula>
    </cfRule>
  </conditionalFormatting>
  <conditionalFormatting sqref="C23:AG23">
    <cfRule type="cellIs" priority="40" dxfId="3" operator="equal" stopIfTrue="1">
      <formula>"u"</formula>
    </cfRule>
    <cfRule type="cellIs" priority="41" dxfId="4" operator="equal" stopIfTrue="1">
      <formula>"k"</formula>
    </cfRule>
    <cfRule type="expression" priority="42" dxfId="5" stopIfTrue="1">
      <formula>C$21&lt;TODAY()</formula>
    </cfRule>
  </conditionalFormatting>
  <conditionalFormatting sqref="C30:AG30">
    <cfRule type="cellIs" priority="43" dxfId="3" operator="equal" stopIfTrue="1">
      <formula>"u"</formula>
    </cfRule>
    <cfRule type="cellIs" priority="44" dxfId="4" operator="equal" stopIfTrue="1">
      <formula>"k"</formula>
    </cfRule>
    <cfRule type="expression" priority="45" dxfId="5" stopIfTrue="1">
      <formula>C$28&lt;TODAY()</formula>
    </cfRule>
  </conditionalFormatting>
  <conditionalFormatting sqref="C37:AG37">
    <cfRule type="cellIs" priority="46" dxfId="3" operator="equal" stopIfTrue="1">
      <formula>"u"</formula>
    </cfRule>
    <cfRule type="cellIs" priority="47" dxfId="4" operator="equal" stopIfTrue="1">
      <formula>"k"</formula>
    </cfRule>
    <cfRule type="expression" priority="48" dxfId="5" stopIfTrue="1">
      <formula>C$35&lt;TODAY()</formula>
    </cfRule>
  </conditionalFormatting>
  <conditionalFormatting sqref="C44:AG44">
    <cfRule type="cellIs" priority="49" dxfId="3" operator="equal" stopIfTrue="1">
      <formula>"u"</formula>
    </cfRule>
    <cfRule type="cellIs" priority="50" dxfId="4" operator="equal" stopIfTrue="1">
      <formula>"k"</formula>
    </cfRule>
    <cfRule type="expression" priority="51" dxfId="5" stopIfTrue="1">
      <formula>C$42&lt;TODAY()</formula>
    </cfRule>
  </conditionalFormatting>
  <conditionalFormatting sqref="C51:AG51">
    <cfRule type="cellIs" priority="52" dxfId="3" operator="equal" stopIfTrue="1">
      <formula>"u"</formula>
    </cfRule>
    <cfRule type="cellIs" priority="53" dxfId="4" operator="equal" stopIfTrue="1">
      <formula>"k"</formula>
    </cfRule>
    <cfRule type="expression" priority="54" dxfId="5" stopIfTrue="1">
      <formula>C$49&lt;TODAY()</formula>
    </cfRule>
  </conditionalFormatting>
  <conditionalFormatting sqref="C58:AG58">
    <cfRule type="cellIs" priority="55" dxfId="3" operator="equal" stopIfTrue="1">
      <formula>"u"</formula>
    </cfRule>
    <cfRule type="cellIs" priority="56" dxfId="4" operator="equal" stopIfTrue="1">
      <formula>"k"</formula>
    </cfRule>
    <cfRule type="expression" priority="57" dxfId="5" stopIfTrue="1">
      <formula>C$56&lt;TODAY()</formula>
    </cfRule>
  </conditionalFormatting>
  <conditionalFormatting sqref="C65:AG65">
    <cfRule type="cellIs" priority="58" dxfId="3" operator="equal" stopIfTrue="1">
      <formula>"u"</formula>
    </cfRule>
    <cfRule type="cellIs" priority="59" dxfId="4" operator="equal" stopIfTrue="1">
      <formula>"k"</formula>
    </cfRule>
    <cfRule type="expression" priority="60" dxfId="5" stopIfTrue="1">
      <formula>C$63&lt;TODAY()</formula>
    </cfRule>
  </conditionalFormatting>
  <conditionalFormatting sqref="C72:AG72">
    <cfRule type="cellIs" priority="61" dxfId="3" operator="equal" stopIfTrue="1">
      <formula>"u"</formula>
    </cfRule>
    <cfRule type="cellIs" priority="62" dxfId="4" operator="equal" stopIfTrue="1">
      <formula>"k"</formula>
    </cfRule>
    <cfRule type="expression" priority="63" dxfId="5" stopIfTrue="1">
      <formula>C$70&lt;TODAY()</formula>
    </cfRule>
  </conditionalFormatting>
  <conditionalFormatting sqref="C79:AG79">
    <cfRule type="cellIs" priority="64" dxfId="3" operator="equal" stopIfTrue="1">
      <formula>"u"</formula>
    </cfRule>
    <cfRule type="cellIs" priority="65" dxfId="4" operator="equal" stopIfTrue="1">
      <formula>"k"</formula>
    </cfRule>
    <cfRule type="expression" priority="66" dxfId="5" stopIfTrue="1">
      <formula>C$77&lt;TODAY()</formula>
    </cfRule>
  </conditionalFormatting>
  <conditionalFormatting sqref="C86:AG86">
    <cfRule type="cellIs" priority="67" dxfId="3" operator="equal" stopIfTrue="1">
      <formula>"u"</formula>
    </cfRule>
    <cfRule type="cellIs" priority="68" dxfId="4" operator="equal" stopIfTrue="1">
      <formula>"k"</formula>
    </cfRule>
    <cfRule type="expression" priority="69" dxfId="5" stopIfTrue="1">
      <formula>C$84&lt;TODAY()</formula>
    </cfRule>
  </conditionalFormatting>
  <conditionalFormatting sqref="C62:AG64">
    <cfRule type="expression" priority="70" dxfId="0" stopIfTrue="1">
      <formula>(VLOOKUP(C$63,Feiertagsdaten,MATCH(Bundesland,Bundeslaendernamen)+2,FALSE)="x")</formula>
    </cfRule>
    <cfRule type="expression" priority="71" dxfId="1" stopIfTrue="1">
      <formula>OR(WEEKDAY(C$63)=1,WEEKDAY(C$63)=7)</formula>
    </cfRule>
    <cfRule type="expression" priority="72" dxfId="2" stopIfTrue="1">
      <formula>C$63=TODAY()</formula>
    </cfRule>
  </conditionalFormatting>
  <conditionalFormatting sqref="C89:AG89 C82:AG82 C26:AG26 C33:AG33 C40:AG40 C75:AG75 C47:AG47 C61:AG61 C68:AG68 C54:AG54">
    <cfRule type="cellIs" priority="73" dxfId="3" operator="equal" stopIfTrue="1">
      <formula>"u"</formula>
    </cfRule>
    <cfRule type="cellIs" priority="74" dxfId="4" operator="equal" stopIfTrue="1">
      <formula>"k"</formula>
    </cfRule>
  </conditionalFormatting>
  <dataValidations count="2">
    <dataValidation type="list" allowBlank="1" showInputMessage="1" showErrorMessage="1" sqref="AH6">
      <formula1>OFFSET(Feiertagsdaten,1,0,ROWS(Feiertagsdaten)-1,1)</formula1>
    </dataValidation>
    <dataValidation type="list" allowBlank="1" showInputMessage="1" showErrorMessage="1" sqref="B3:B4">
      <formula1>OFFSET(Bundeslaender,1,0,ROWS(Bundeslaender)-1,1)</formula1>
    </dataValidation>
  </dataValidations>
  <printOptions/>
  <pageMargins left="0.75" right="0.75" top="1" bottom="1" header="0.4921259845" footer="0.4921259845"/>
  <pageSetup horizontalDpi="300" verticalDpi="300" orientation="portrait" paperSize="9" r:id="rId3"/>
  <ignoredErrors>
    <ignoredError sqref="AM65 AM44 AM79 AM30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7"/>
  <sheetViews>
    <sheetView workbookViewId="0" topLeftCell="A1">
      <selection activeCell="A2" sqref="A2"/>
    </sheetView>
  </sheetViews>
  <sheetFormatPr defaultColWidth="11.421875" defaultRowHeight="12.75"/>
  <cols>
    <col min="1" max="1" width="23.00390625" style="0" bestFit="1" customWidth="1"/>
  </cols>
  <sheetData>
    <row r="1" ht="12.75">
      <c r="A1" s="2" t="s">
        <v>36</v>
      </c>
    </row>
    <row r="2" ht="12.75">
      <c r="A2" s="3" t="s">
        <v>37</v>
      </c>
    </row>
    <row r="3" ht="12.75">
      <c r="A3" s="3" t="s">
        <v>33</v>
      </c>
    </row>
    <row r="4" ht="12.75">
      <c r="A4" s="3" t="s">
        <v>22</v>
      </c>
    </row>
    <row r="5" ht="12.75">
      <c r="A5" s="3" t="s">
        <v>21</v>
      </c>
    </row>
    <row r="6" ht="12.75">
      <c r="A6" s="3" t="s">
        <v>28</v>
      </c>
    </row>
    <row r="7" ht="12.75">
      <c r="A7" s="3" t="s">
        <v>29</v>
      </c>
    </row>
    <row r="8" ht="12.75">
      <c r="A8" s="3" t="s">
        <v>32</v>
      </c>
    </row>
    <row r="9" ht="12.75">
      <c r="A9" s="3" t="s">
        <v>20</v>
      </c>
    </row>
    <row r="10" ht="12.75">
      <c r="A10" s="3" t="s">
        <v>27</v>
      </c>
    </row>
    <row r="11" ht="12.75">
      <c r="A11" s="3" t="s">
        <v>30</v>
      </c>
    </row>
    <row r="12" ht="12.75">
      <c r="A12" s="3" t="s">
        <v>31</v>
      </c>
    </row>
    <row r="13" ht="12.75">
      <c r="A13" s="3" t="s">
        <v>34</v>
      </c>
    </row>
    <row r="14" ht="12.75">
      <c r="A14" s="3" t="s">
        <v>24</v>
      </c>
    </row>
    <row r="15" ht="12.75">
      <c r="A15" s="3" t="s">
        <v>23</v>
      </c>
    </row>
    <row r="16" ht="12.75">
      <c r="A16" s="3" t="s">
        <v>26</v>
      </c>
    </row>
    <row r="17" ht="12.75">
      <c r="A17" s="3" t="s">
        <v>25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8"/>
  <sheetViews>
    <sheetView workbookViewId="0" topLeftCell="A1">
      <pane xSplit="2" topLeftCell="C1" activePane="topRight" state="frozen"/>
      <selection pane="topLeft" activeCell="A1" sqref="A1"/>
      <selection pane="topRight" activeCell="B1" sqref="B1"/>
    </sheetView>
  </sheetViews>
  <sheetFormatPr defaultColWidth="11.421875" defaultRowHeight="12.75"/>
  <cols>
    <col min="1" max="1" width="17.00390625" style="4" customWidth="1"/>
    <col min="2" max="2" width="22.28125" style="41" customWidth="1"/>
    <col min="3" max="3" width="7.7109375" style="14" customWidth="1"/>
    <col min="4" max="6" width="7.7109375" style="6" customWidth="1"/>
    <col min="7" max="8" width="7.7109375" style="9" customWidth="1"/>
    <col min="9" max="18" width="7.7109375" style="6" customWidth="1"/>
    <col min="19" max="19" width="9.00390625" style="9" bestFit="1" customWidth="1"/>
    <col min="20" max="20" width="14.140625" style="0" bestFit="1" customWidth="1"/>
    <col min="21" max="21" width="16.8515625" style="0" bestFit="1" customWidth="1"/>
    <col min="22" max="22" width="9.00390625" style="0" bestFit="1" customWidth="1"/>
  </cols>
  <sheetData>
    <row r="1" spans="1:18" s="38" customFormat="1" ht="12.75">
      <c r="A1" s="39" t="s">
        <v>19</v>
      </c>
      <c r="B1" s="2" t="s">
        <v>1</v>
      </c>
      <c r="C1" s="40" t="s">
        <v>37</v>
      </c>
      <c r="D1" s="40" t="s">
        <v>33</v>
      </c>
      <c r="E1" s="40" t="s">
        <v>22</v>
      </c>
      <c r="F1" s="40" t="s">
        <v>21</v>
      </c>
      <c r="G1" s="40" t="s">
        <v>28</v>
      </c>
      <c r="H1" s="40" t="s">
        <v>29</v>
      </c>
      <c r="I1" s="40" t="s">
        <v>32</v>
      </c>
      <c r="J1" s="40" t="s">
        <v>20</v>
      </c>
      <c r="K1" s="40" t="s">
        <v>27</v>
      </c>
      <c r="L1" s="40" t="s">
        <v>30</v>
      </c>
      <c r="M1" s="40" t="s">
        <v>31</v>
      </c>
      <c r="N1" s="40" t="s">
        <v>34</v>
      </c>
      <c r="O1" s="40" t="s">
        <v>24</v>
      </c>
      <c r="P1" s="40" t="s">
        <v>23</v>
      </c>
      <c r="Q1" s="40" t="s">
        <v>26</v>
      </c>
      <c r="R1" s="40" t="s">
        <v>25</v>
      </c>
    </row>
    <row r="2" spans="1:19" s="1" customFormat="1" ht="12.75">
      <c r="A2" s="96">
        <f>DATE(KalJahr,1,1)</f>
        <v>40179</v>
      </c>
      <c r="B2" s="41" t="s">
        <v>0</v>
      </c>
      <c r="C2" s="97" t="s">
        <v>35</v>
      </c>
      <c r="D2" s="97" t="s">
        <v>35</v>
      </c>
      <c r="E2" s="97" t="s">
        <v>35</v>
      </c>
      <c r="F2" s="97" t="s">
        <v>35</v>
      </c>
      <c r="G2" s="97" t="s">
        <v>35</v>
      </c>
      <c r="H2" s="97" t="s">
        <v>35</v>
      </c>
      <c r="I2" s="97" t="s">
        <v>35</v>
      </c>
      <c r="J2" s="97" t="s">
        <v>35</v>
      </c>
      <c r="K2" s="97" t="s">
        <v>35</v>
      </c>
      <c r="L2" s="97" t="s">
        <v>35</v>
      </c>
      <c r="M2" s="97" t="s">
        <v>35</v>
      </c>
      <c r="N2" s="97" t="s">
        <v>35</v>
      </c>
      <c r="O2" s="97" t="s">
        <v>35</v>
      </c>
      <c r="P2" s="97" t="s">
        <v>35</v>
      </c>
      <c r="Q2" s="97" t="s">
        <v>35</v>
      </c>
      <c r="R2" s="97" t="s">
        <v>35</v>
      </c>
      <c r="S2" s="6"/>
    </row>
    <row r="3" spans="1:19" s="1" customFormat="1" ht="12.75">
      <c r="A3" s="96">
        <f>DATE(KalJahr,1,6)</f>
        <v>40184</v>
      </c>
      <c r="B3" s="41" t="s">
        <v>47</v>
      </c>
      <c r="C3" s="97" t="s">
        <v>35</v>
      </c>
      <c r="D3" s="97" t="s">
        <v>35</v>
      </c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 t="s">
        <v>35</v>
      </c>
      <c r="Q3" s="97"/>
      <c r="R3" s="97"/>
      <c r="S3" s="6"/>
    </row>
    <row r="4" spans="1:19" s="1" customFormat="1" ht="12.75">
      <c r="A4" s="96">
        <f>A5-2</f>
        <v>40270</v>
      </c>
      <c r="B4" s="41" t="s">
        <v>2</v>
      </c>
      <c r="C4" s="97" t="s">
        <v>35</v>
      </c>
      <c r="D4" s="97" t="s">
        <v>35</v>
      </c>
      <c r="E4" s="97" t="s">
        <v>35</v>
      </c>
      <c r="F4" s="97" t="s">
        <v>35</v>
      </c>
      <c r="G4" s="97" t="s">
        <v>35</v>
      </c>
      <c r="H4" s="97" t="s">
        <v>35</v>
      </c>
      <c r="I4" s="97" t="s">
        <v>35</v>
      </c>
      <c r="J4" s="97" t="s">
        <v>35</v>
      </c>
      <c r="K4" s="97" t="s">
        <v>35</v>
      </c>
      <c r="L4" s="97" t="s">
        <v>35</v>
      </c>
      <c r="M4" s="97" t="s">
        <v>35</v>
      </c>
      <c r="N4" s="97" t="s">
        <v>35</v>
      </c>
      <c r="O4" s="97" t="s">
        <v>35</v>
      </c>
      <c r="P4" s="97" t="s">
        <v>35</v>
      </c>
      <c r="Q4" s="97" t="s">
        <v>35</v>
      </c>
      <c r="R4" s="97" t="s">
        <v>35</v>
      </c>
      <c r="S4" s="6"/>
    </row>
    <row r="5" spans="1:19" s="1" customFormat="1" ht="12.75">
      <c r="A5" s="96">
        <f>DOLLAR((DAY(MINUTE(KalJahr/38)/2+55)&amp;".4."&amp;KalJahr)/7,)*7-IF(YEAR(1)=1904,5,6)</f>
        <v>40272</v>
      </c>
      <c r="B5" s="41" t="s">
        <v>3</v>
      </c>
      <c r="C5" s="97" t="s">
        <v>35</v>
      </c>
      <c r="D5" s="97" t="s">
        <v>35</v>
      </c>
      <c r="E5" s="97" t="s">
        <v>35</v>
      </c>
      <c r="F5" s="97" t="s">
        <v>35</v>
      </c>
      <c r="G5" s="97" t="s">
        <v>35</v>
      </c>
      <c r="H5" s="97" t="s">
        <v>35</v>
      </c>
      <c r="I5" s="97" t="s">
        <v>35</v>
      </c>
      <c r="J5" s="97" t="s">
        <v>35</v>
      </c>
      <c r="K5" s="97" t="s">
        <v>35</v>
      </c>
      <c r="L5" s="97" t="s">
        <v>35</v>
      </c>
      <c r="M5" s="97" t="s">
        <v>35</v>
      </c>
      <c r="N5" s="97" t="s">
        <v>35</v>
      </c>
      <c r="O5" s="97" t="s">
        <v>35</v>
      </c>
      <c r="P5" s="97" t="s">
        <v>35</v>
      </c>
      <c r="Q5" s="97" t="s">
        <v>35</v>
      </c>
      <c r="R5" s="97" t="s">
        <v>35</v>
      </c>
      <c r="S5" s="6"/>
    </row>
    <row r="6" spans="1:19" s="1" customFormat="1" ht="12.75">
      <c r="A6" s="96">
        <f>A5+1</f>
        <v>40273</v>
      </c>
      <c r="B6" s="41" t="s">
        <v>4</v>
      </c>
      <c r="C6" s="97" t="s">
        <v>35</v>
      </c>
      <c r="D6" s="97" t="s">
        <v>35</v>
      </c>
      <c r="E6" s="97" t="s">
        <v>35</v>
      </c>
      <c r="F6" s="97" t="s">
        <v>35</v>
      </c>
      <c r="G6" s="97" t="s">
        <v>35</v>
      </c>
      <c r="H6" s="97" t="s">
        <v>35</v>
      </c>
      <c r="I6" s="97" t="s">
        <v>35</v>
      </c>
      <c r="J6" s="97" t="s">
        <v>35</v>
      </c>
      <c r="K6" s="97" t="s">
        <v>35</v>
      </c>
      <c r="L6" s="97" t="s">
        <v>35</v>
      </c>
      <c r="M6" s="97" t="s">
        <v>35</v>
      </c>
      <c r="N6" s="97" t="s">
        <v>35</v>
      </c>
      <c r="O6" s="97" t="s">
        <v>35</v>
      </c>
      <c r="P6" s="97" t="s">
        <v>35</v>
      </c>
      <c r="Q6" s="97" t="s">
        <v>35</v>
      </c>
      <c r="R6" s="97" t="s">
        <v>35</v>
      </c>
      <c r="S6" s="6"/>
    </row>
    <row r="7" spans="1:19" s="1" customFormat="1" ht="12.75">
      <c r="A7" s="96">
        <f>DATE(KalJahr,5,1)</f>
        <v>40299</v>
      </c>
      <c r="B7" s="41" t="s">
        <v>5</v>
      </c>
      <c r="C7" s="97" t="s">
        <v>35</v>
      </c>
      <c r="D7" s="97" t="s">
        <v>35</v>
      </c>
      <c r="E7" s="97" t="s">
        <v>35</v>
      </c>
      <c r="F7" s="97" t="s">
        <v>35</v>
      </c>
      <c r="G7" s="97" t="s">
        <v>35</v>
      </c>
      <c r="H7" s="97" t="s">
        <v>35</v>
      </c>
      <c r="I7" s="97" t="s">
        <v>35</v>
      </c>
      <c r="J7" s="97" t="s">
        <v>35</v>
      </c>
      <c r="K7" s="97" t="s">
        <v>35</v>
      </c>
      <c r="L7" s="97" t="s">
        <v>35</v>
      </c>
      <c r="M7" s="97" t="s">
        <v>35</v>
      </c>
      <c r="N7" s="97" t="s">
        <v>35</v>
      </c>
      <c r="O7" s="97" t="s">
        <v>35</v>
      </c>
      <c r="P7" s="97" t="s">
        <v>35</v>
      </c>
      <c r="Q7" s="97" t="s">
        <v>35</v>
      </c>
      <c r="R7" s="97" t="s">
        <v>35</v>
      </c>
      <c r="S7" s="6"/>
    </row>
    <row r="8" spans="1:19" s="1" customFormat="1" ht="12.75">
      <c r="A8" s="96">
        <f>A5+39</f>
        <v>40311</v>
      </c>
      <c r="B8" s="41" t="s">
        <v>6</v>
      </c>
      <c r="C8" s="97" t="s">
        <v>35</v>
      </c>
      <c r="D8" s="97" t="s">
        <v>35</v>
      </c>
      <c r="E8" s="97" t="s">
        <v>35</v>
      </c>
      <c r="F8" s="97" t="s">
        <v>35</v>
      </c>
      <c r="G8" s="97" t="s">
        <v>35</v>
      </c>
      <c r="H8" s="97" t="s">
        <v>35</v>
      </c>
      <c r="I8" s="97" t="s">
        <v>35</v>
      </c>
      <c r="J8" s="97" t="s">
        <v>35</v>
      </c>
      <c r="K8" s="97" t="s">
        <v>35</v>
      </c>
      <c r="L8" s="97" t="s">
        <v>35</v>
      </c>
      <c r="M8" s="97" t="s">
        <v>35</v>
      </c>
      <c r="N8" s="97" t="s">
        <v>35</v>
      </c>
      <c r="O8" s="97" t="s">
        <v>35</v>
      </c>
      <c r="P8" s="97" t="s">
        <v>35</v>
      </c>
      <c r="Q8" s="97" t="s">
        <v>35</v>
      </c>
      <c r="R8" s="97" t="s">
        <v>35</v>
      </c>
      <c r="S8" s="6"/>
    </row>
    <row r="9" spans="1:19" s="1" customFormat="1" ht="12.75">
      <c r="A9" s="96">
        <f>A5+49</f>
        <v>40321</v>
      </c>
      <c r="B9" s="41" t="s">
        <v>7</v>
      </c>
      <c r="C9" s="97" t="s">
        <v>35</v>
      </c>
      <c r="D9" s="97" t="s">
        <v>35</v>
      </c>
      <c r="E9" s="97" t="s">
        <v>35</v>
      </c>
      <c r="F9" s="97" t="s">
        <v>35</v>
      </c>
      <c r="G9" s="97" t="s">
        <v>35</v>
      </c>
      <c r="H9" s="97" t="s">
        <v>35</v>
      </c>
      <c r="I9" s="97" t="s">
        <v>35</v>
      </c>
      <c r="J9" s="97" t="s">
        <v>35</v>
      </c>
      <c r="K9" s="97" t="s">
        <v>35</v>
      </c>
      <c r="L9" s="97" t="s">
        <v>35</v>
      </c>
      <c r="M9" s="97" t="s">
        <v>35</v>
      </c>
      <c r="N9" s="97" t="s">
        <v>35</v>
      </c>
      <c r="O9" s="97" t="s">
        <v>35</v>
      </c>
      <c r="P9" s="97" t="s">
        <v>35</v>
      </c>
      <c r="Q9" s="97" t="s">
        <v>35</v>
      </c>
      <c r="R9" s="97" t="s">
        <v>35</v>
      </c>
      <c r="S9" s="6"/>
    </row>
    <row r="10" spans="1:19" s="1" customFormat="1" ht="12.75">
      <c r="A10" s="96">
        <f>A5+50</f>
        <v>40322</v>
      </c>
      <c r="B10" s="41" t="s">
        <v>8</v>
      </c>
      <c r="C10" s="97" t="s">
        <v>35</v>
      </c>
      <c r="D10" s="97" t="s">
        <v>35</v>
      </c>
      <c r="E10" s="97" t="s">
        <v>35</v>
      </c>
      <c r="F10" s="97" t="s">
        <v>35</v>
      </c>
      <c r="G10" s="97" t="s">
        <v>35</v>
      </c>
      <c r="H10" s="97" t="s">
        <v>35</v>
      </c>
      <c r="I10" s="97" t="s">
        <v>35</v>
      </c>
      <c r="J10" s="97" t="s">
        <v>35</v>
      </c>
      <c r="K10" s="97" t="s">
        <v>35</v>
      </c>
      <c r="L10" s="97" t="s">
        <v>35</v>
      </c>
      <c r="M10" s="97" t="s">
        <v>35</v>
      </c>
      <c r="N10" s="97" t="s">
        <v>35</v>
      </c>
      <c r="O10" s="97" t="s">
        <v>35</v>
      </c>
      <c r="P10" s="97" t="s">
        <v>35</v>
      </c>
      <c r="Q10" s="97" t="s">
        <v>35</v>
      </c>
      <c r="R10" s="97" t="s">
        <v>35</v>
      </c>
      <c r="S10" s="6"/>
    </row>
    <row r="11" spans="1:19" s="1" customFormat="1" ht="12.75">
      <c r="A11" s="96">
        <f>A5+60</f>
        <v>40332</v>
      </c>
      <c r="B11" s="41" t="s">
        <v>9</v>
      </c>
      <c r="C11" s="97" t="s">
        <v>35</v>
      </c>
      <c r="D11" s="97" t="s">
        <v>35</v>
      </c>
      <c r="E11" s="97"/>
      <c r="F11" s="97"/>
      <c r="G11" s="97"/>
      <c r="H11" s="97"/>
      <c r="I11" s="97" t="s">
        <v>35</v>
      </c>
      <c r="J11" s="97"/>
      <c r="K11" s="97"/>
      <c r="L11" s="97" t="s">
        <v>35</v>
      </c>
      <c r="M11" s="97" t="s">
        <v>35</v>
      </c>
      <c r="N11" s="97" t="s">
        <v>35</v>
      </c>
      <c r="O11" s="97"/>
      <c r="P11" s="97"/>
      <c r="Q11" s="97"/>
      <c r="R11" s="97"/>
      <c r="S11" s="6"/>
    </row>
    <row r="12" spans="1:19" s="1" customFormat="1" ht="12.75">
      <c r="A12" s="96">
        <f>DATE(KalJahr,8,15)</f>
        <v>40405</v>
      </c>
      <c r="B12" s="41" t="s">
        <v>39</v>
      </c>
      <c r="C12" s="97"/>
      <c r="D12" s="97" t="s">
        <v>35</v>
      </c>
      <c r="E12" s="97"/>
      <c r="F12" s="97"/>
      <c r="G12" s="97"/>
      <c r="H12" s="97"/>
      <c r="I12" s="97"/>
      <c r="J12" s="97"/>
      <c r="K12" s="97"/>
      <c r="L12" s="97"/>
      <c r="M12" s="97"/>
      <c r="N12" s="97" t="s">
        <v>35</v>
      </c>
      <c r="O12" s="97"/>
      <c r="P12" s="97"/>
      <c r="Q12" s="97"/>
      <c r="R12" s="97"/>
      <c r="S12" s="6"/>
    </row>
    <row r="13" spans="1:19" s="1" customFormat="1" ht="12.75">
      <c r="A13" s="96">
        <f>DATE(KalJahr,10,3)</f>
        <v>40454</v>
      </c>
      <c r="B13" s="41" t="s">
        <v>10</v>
      </c>
      <c r="C13" s="97" t="s">
        <v>35</v>
      </c>
      <c r="D13" s="97" t="s">
        <v>35</v>
      </c>
      <c r="E13" s="97" t="s">
        <v>35</v>
      </c>
      <c r="F13" s="97" t="s">
        <v>35</v>
      </c>
      <c r="G13" s="97" t="s">
        <v>35</v>
      </c>
      <c r="H13" s="97" t="s">
        <v>35</v>
      </c>
      <c r="I13" s="97" t="s">
        <v>35</v>
      </c>
      <c r="J13" s="97" t="s">
        <v>35</v>
      </c>
      <c r="K13" s="97" t="s">
        <v>35</v>
      </c>
      <c r="L13" s="97" t="s">
        <v>35</v>
      </c>
      <c r="M13" s="97" t="s">
        <v>35</v>
      </c>
      <c r="N13" s="97" t="s">
        <v>35</v>
      </c>
      <c r="O13" s="97" t="s">
        <v>35</v>
      </c>
      <c r="P13" s="97" t="s">
        <v>35</v>
      </c>
      <c r="Q13" s="97" t="s">
        <v>35</v>
      </c>
      <c r="R13" s="97" t="s">
        <v>35</v>
      </c>
      <c r="S13" s="6"/>
    </row>
    <row r="14" spans="1:18" ht="12.75">
      <c r="A14" s="96">
        <f>DATE(KalJahr,10,31)</f>
        <v>40482</v>
      </c>
      <c r="B14" s="41" t="s">
        <v>38</v>
      </c>
      <c r="C14" s="97"/>
      <c r="D14" s="97"/>
      <c r="E14" s="97"/>
      <c r="F14" s="97" t="s">
        <v>35</v>
      </c>
      <c r="G14" s="97"/>
      <c r="H14" s="97"/>
      <c r="I14" s="97"/>
      <c r="J14" s="97" t="s">
        <v>35</v>
      </c>
      <c r="K14" s="97"/>
      <c r="L14" s="97"/>
      <c r="M14" s="97"/>
      <c r="N14" s="97"/>
      <c r="O14" s="97" t="s">
        <v>35</v>
      </c>
      <c r="P14" s="97" t="s">
        <v>35</v>
      </c>
      <c r="Q14" s="97"/>
      <c r="R14" s="97" t="s">
        <v>35</v>
      </c>
    </row>
    <row r="15" spans="1:18" ht="12.75">
      <c r="A15" s="96">
        <f>DATE(KalJahr,11,1)</f>
        <v>40483</v>
      </c>
      <c r="B15" s="41" t="s">
        <v>11</v>
      </c>
      <c r="C15" s="97" t="s">
        <v>35</v>
      </c>
      <c r="D15" s="97" t="s">
        <v>35</v>
      </c>
      <c r="E15" s="97"/>
      <c r="F15" s="97"/>
      <c r="G15" s="97"/>
      <c r="H15" s="97"/>
      <c r="I15" s="97"/>
      <c r="J15" s="97"/>
      <c r="K15" s="97"/>
      <c r="L15" s="97" t="s">
        <v>35</v>
      </c>
      <c r="M15" s="97" t="s">
        <v>35</v>
      </c>
      <c r="N15" s="97" t="s">
        <v>35</v>
      </c>
      <c r="O15" s="97"/>
      <c r="P15" s="97"/>
      <c r="Q15" s="97"/>
      <c r="R15" s="97"/>
    </row>
    <row r="16" spans="1:18" ht="12.75">
      <c r="A16" s="96">
        <f>DATE(KalJahr,12,25)-WEEKDAY(DATE(KalJahr,12,25),2)-32</f>
        <v>40499</v>
      </c>
      <c r="B16" s="41" t="s">
        <v>12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 t="s">
        <v>35</v>
      </c>
      <c r="P16" s="97"/>
      <c r="Q16" s="97"/>
      <c r="R16" s="97"/>
    </row>
    <row r="17" spans="1:19" s="1" customFormat="1" ht="12.75">
      <c r="A17" s="96">
        <f>DATE(KalJahr,12,25)-WEEKDAY(DATE(KalJahr,12,25),2)-21</f>
        <v>40510</v>
      </c>
      <c r="B17" s="41" t="s">
        <v>13</v>
      </c>
      <c r="C17" s="97" t="s">
        <v>35</v>
      </c>
      <c r="D17" s="97" t="s">
        <v>35</v>
      </c>
      <c r="E17" s="97" t="s">
        <v>35</v>
      </c>
      <c r="F17" s="97" t="s">
        <v>35</v>
      </c>
      <c r="G17" s="97" t="s">
        <v>35</v>
      </c>
      <c r="H17" s="97" t="s">
        <v>35</v>
      </c>
      <c r="I17" s="97" t="s">
        <v>35</v>
      </c>
      <c r="J17" s="97" t="s">
        <v>35</v>
      </c>
      <c r="K17" s="97" t="s">
        <v>35</v>
      </c>
      <c r="L17" s="97" t="s">
        <v>35</v>
      </c>
      <c r="M17" s="97" t="s">
        <v>35</v>
      </c>
      <c r="N17" s="97" t="s">
        <v>35</v>
      </c>
      <c r="O17" s="97" t="s">
        <v>35</v>
      </c>
      <c r="P17" s="97" t="s">
        <v>35</v>
      </c>
      <c r="Q17" s="97" t="s">
        <v>35</v>
      </c>
      <c r="R17" s="97" t="s">
        <v>35</v>
      </c>
      <c r="S17" s="6"/>
    </row>
    <row r="18" spans="1:19" s="1" customFormat="1" ht="12.75">
      <c r="A18" s="96">
        <f>DATE(KalJahr,12,25)-WEEKDAY(DATE(KalJahr,12,25),2)-14</f>
        <v>40517</v>
      </c>
      <c r="B18" s="41" t="s">
        <v>14</v>
      </c>
      <c r="C18" s="97" t="s">
        <v>35</v>
      </c>
      <c r="D18" s="97" t="s">
        <v>35</v>
      </c>
      <c r="E18" s="97" t="s">
        <v>35</v>
      </c>
      <c r="F18" s="97" t="s">
        <v>35</v>
      </c>
      <c r="G18" s="97" t="s">
        <v>35</v>
      </c>
      <c r="H18" s="97" t="s">
        <v>35</v>
      </c>
      <c r="I18" s="97" t="s">
        <v>35</v>
      </c>
      <c r="J18" s="97" t="s">
        <v>35</v>
      </c>
      <c r="K18" s="97" t="s">
        <v>35</v>
      </c>
      <c r="L18" s="97" t="s">
        <v>35</v>
      </c>
      <c r="M18" s="97" t="s">
        <v>35</v>
      </c>
      <c r="N18" s="97" t="s">
        <v>35</v>
      </c>
      <c r="O18" s="97" t="s">
        <v>35</v>
      </c>
      <c r="P18" s="97" t="s">
        <v>35</v>
      </c>
      <c r="Q18" s="97" t="s">
        <v>35</v>
      </c>
      <c r="R18" s="97" t="s">
        <v>35</v>
      </c>
      <c r="S18" s="6"/>
    </row>
    <row r="19" spans="1:19" s="1" customFormat="1" ht="12.75">
      <c r="A19" s="96">
        <f>DATE(KalJahr,12,25)-WEEKDAY(DATE(KalJahr,12,25),2)-7</f>
        <v>40524</v>
      </c>
      <c r="B19" s="41" t="s">
        <v>15</v>
      </c>
      <c r="C19" s="97" t="s">
        <v>35</v>
      </c>
      <c r="D19" s="97" t="s">
        <v>35</v>
      </c>
      <c r="E19" s="97" t="s">
        <v>35</v>
      </c>
      <c r="F19" s="97" t="s">
        <v>35</v>
      </c>
      <c r="G19" s="97" t="s">
        <v>35</v>
      </c>
      <c r="H19" s="97" t="s">
        <v>35</v>
      </c>
      <c r="I19" s="97" t="s">
        <v>35</v>
      </c>
      <c r="J19" s="97" t="s">
        <v>35</v>
      </c>
      <c r="K19" s="97" t="s">
        <v>35</v>
      </c>
      <c r="L19" s="97" t="s">
        <v>35</v>
      </c>
      <c r="M19" s="97" t="s">
        <v>35</v>
      </c>
      <c r="N19" s="97" t="s">
        <v>35</v>
      </c>
      <c r="O19" s="97" t="s">
        <v>35</v>
      </c>
      <c r="P19" s="97" t="s">
        <v>35</v>
      </c>
      <c r="Q19" s="97" t="s">
        <v>35</v>
      </c>
      <c r="R19" s="97" t="s">
        <v>35</v>
      </c>
      <c r="S19" s="6"/>
    </row>
    <row r="20" spans="1:19" s="1" customFormat="1" ht="12.75">
      <c r="A20" s="96">
        <f>DATE(KalJahr,12,25)-WEEKDAY(DATE(KalJahr,12,25),2)</f>
        <v>40531</v>
      </c>
      <c r="B20" s="41" t="s">
        <v>16</v>
      </c>
      <c r="C20" s="97" t="s">
        <v>35</v>
      </c>
      <c r="D20" s="97" t="s">
        <v>35</v>
      </c>
      <c r="E20" s="97" t="s">
        <v>35</v>
      </c>
      <c r="F20" s="97" t="s">
        <v>35</v>
      </c>
      <c r="G20" s="97" t="s">
        <v>35</v>
      </c>
      <c r="H20" s="97" t="s">
        <v>35</v>
      </c>
      <c r="I20" s="97" t="s">
        <v>35</v>
      </c>
      <c r="J20" s="97" t="s">
        <v>35</v>
      </c>
      <c r="K20" s="97" t="s">
        <v>35</v>
      </c>
      <c r="L20" s="97" t="s">
        <v>35</v>
      </c>
      <c r="M20" s="97" t="s">
        <v>35</v>
      </c>
      <c r="N20" s="97" t="s">
        <v>35</v>
      </c>
      <c r="O20" s="97" t="s">
        <v>35</v>
      </c>
      <c r="P20" s="97" t="s">
        <v>35</v>
      </c>
      <c r="Q20" s="97" t="s">
        <v>35</v>
      </c>
      <c r="R20" s="97" t="s">
        <v>35</v>
      </c>
      <c r="S20" s="6"/>
    </row>
    <row r="21" spans="1:19" s="1" customFormat="1" ht="12.75">
      <c r="A21" s="96">
        <f>DATE(KalJahr,12,25)</f>
        <v>40537</v>
      </c>
      <c r="B21" s="41" t="s">
        <v>17</v>
      </c>
      <c r="C21" s="97" t="s">
        <v>35</v>
      </c>
      <c r="D21" s="97" t="s">
        <v>35</v>
      </c>
      <c r="E21" s="97" t="s">
        <v>35</v>
      </c>
      <c r="F21" s="97" t="s">
        <v>35</v>
      </c>
      <c r="G21" s="97" t="s">
        <v>35</v>
      </c>
      <c r="H21" s="97" t="s">
        <v>35</v>
      </c>
      <c r="I21" s="97" t="s">
        <v>35</v>
      </c>
      <c r="J21" s="97" t="s">
        <v>35</v>
      </c>
      <c r="K21" s="97" t="s">
        <v>35</v>
      </c>
      <c r="L21" s="97" t="s">
        <v>35</v>
      </c>
      <c r="M21" s="97" t="s">
        <v>35</v>
      </c>
      <c r="N21" s="97" t="s">
        <v>35</v>
      </c>
      <c r="O21" s="97" t="s">
        <v>35</v>
      </c>
      <c r="P21" s="97" t="s">
        <v>35</v>
      </c>
      <c r="Q21" s="97" t="s">
        <v>35</v>
      </c>
      <c r="R21" s="97" t="s">
        <v>35</v>
      </c>
      <c r="S21" s="6"/>
    </row>
    <row r="22" spans="1:19" s="1" customFormat="1" ht="12.75">
      <c r="A22" s="96">
        <f>DATE(KalJahr,12,26)</f>
        <v>40538</v>
      </c>
      <c r="B22" s="41" t="s">
        <v>18</v>
      </c>
      <c r="C22" s="97" t="s">
        <v>35</v>
      </c>
      <c r="D22" s="97" t="s">
        <v>35</v>
      </c>
      <c r="E22" s="97" t="s">
        <v>35</v>
      </c>
      <c r="F22" s="97" t="s">
        <v>35</v>
      </c>
      <c r="G22" s="97" t="s">
        <v>35</v>
      </c>
      <c r="H22" s="97" t="s">
        <v>35</v>
      </c>
      <c r="I22" s="97" t="s">
        <v>35</v>
      </c>
      <c r="J22" s="97" t="s">
        <v>35</v>
      </c>
      <c r="K22" s="97" t="s">
        <v>35</v>
      </c>
      <c r="L22" s="97" t="s">
        <v>35</v>
      </c>
      <c r="M22" s="97" t="s">
        <v>35</v>
      </c>
      <c r="N22" s="97" t="s">
        <v>35</v>
      </c>
      <c r="O22" s="97" t="s">
        <v>35</v>
      </c>
      <c r="P22" s="97" t="s">
        <v>35</v>
      </c>
      <c r="Q22" s="97" t="s">
        <v>35</v>
      </c>
      <c r="R22" s="97" t="s">
        <v>35</v>
      </c>
      <c r="S22" s="6"/>
    </row>
    <row r="28" ht="12.75">
      <c r="A28" s="15"/>
    </row>
  </sheetData>
  <dataValidations count="1">
    <dataValidation type="list" allowBlank="1" showInputMessage="1" showErrorMessage="1" sqref="C1:R1">
      <formula1>OFFSET(Bundeslaender,1,0,ROWS(Bundeslaender)-1,1)</formula1>
    </dataValidation>
  </dataValidations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30"/>
  <sheetViews>
    <sheetView workbookViewId="0" topLeftCell="A1">
      <selection activeCell="B9" sqref="B9"/>
    </sheetView>
  </sheetViews>
  <sheetFormatPr defaultColWidth="11.421875" defaultRowHeight="12.75"/>
  <cols>
    <col min="1" max="1" width="79.140625" style="0" customWidth="1"/>
    <col min="2" max="2" width="11.421875" style="9" customWidth="1"/>
  </cols>
  <sheetData>
    <row r="2" spans="1:3" ht="12.75">
      <c r="A2" s="1" t="s">
        <v>53</v>
      </c>
      <c r="B2" s="95" t="s">
        <v>61</v>
      </c>
      <c r="C2" s="1"/>
    </row>
    <row r="3" spans="1:2" ht="12.75">
      <c r="A3" s="1" t="s">
        <v>54</v>
      </c>
      <c r="B3" s="95" t="s">
        <v>62</v>
      </c>
    </row>
    <row r="4" spans="1:2" ht="12.75">
      <c r="A4" s="1" t="s">
        <v>55</v>
      </c>
      <c r="B4" s="51" t="s">
        <v>56</v>
      </c>
    </row>
    <row r="5" spans="1:2" ht="12.75">
      <c r="A5" s="1" t="s">
        <v>63</v>
      </c>
      <c r="B5" s="51" t="s">
        <v>57</v>
      </c>
    </row>
    <row r="6" spans="1:2" ht="12.75">
      <c r="A6" s="1" t="s">
        <v>58</v>
      </c>
      <c r="B6" s="51" t="s">
        <v>64</v>
      </c>
    </row>
    <row r="7" spans="1:2" ht="12.75">
      <c r="A7" s="1" t="s">
        <v>59</v>
      </c>
      <c r="B7" s="51" t="s">
        <v>65</v>
      </c>
    </row>
    <row r="8" spans="1:2" ht="12.75">
      <c r="A8" s="1" t="s">
        <v>60</v>
      </c>
      <c r="B8" s="51" t="s">
        <v>66</v>
      </c>
    </row>
    <row r="9" spans="1:2" ht="12.75">
      <c r="A9" s="1" t="s">
        <v>67</v>
      </c>
      <c r="B9" s="51" t="s">
        <v>68</v>
      </c>
    </row>
    <row r="13" ht="12.75">
      <c r="A13" s="1"/>
    </row>
    <row r="14" ht="12.75">
      <c r="A14" s="45"/>
    </row>
    <row r="15" ht="12.75">
      <c r="A15" s="35"/>
    </row>
    <row r="17" ht="12.75">
      <c r="A17" s="35"/>
    </row>
    <row r="18" ht="12.75">
      <c r="A18" s="35"/>
    </row>
    <row r="19" ht="12.75">
      <c r="A19" s="35"/>
    </row>
    <row r="20" ht="12.75">
      <c r="A20" s="35"/>
    </row>
    <row r="21" ht="12.75">
      <c r="A21" s="35"/>
    </row>
    <row r="22" ht="12.75">
      <c r="A22" s="35"/>
    </row>
    <row r="23" ht="12.75">
      <c r="A23" s="35"/>
    </row>
    <row r="24" ht="12.75">
      <c r="A24" s="35"/>
    </row>
    <row r="25" ht="12.75">
      <c r="A25" s="44"/>
    </row>
    <row r="26" ht="12.75">
      <c r="A26" s="44"/>
    </row>
    <row r="27" ht="12.75">
      <c r="A27" s="43"/>
    </row>
    <row r="28" ht="12.75">
      <c r="A28" s="43"/>
    </row>
    <row r="29" ht="12.75">
      <c r="A29" s="43"/>
    </row>
    <row r="30" ht="12.75">
      <c r="A30" s="43"/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Consulting Thomas Wiegand, http://www.knowledge-partner.de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Wiegand</dc:creator>
  <cp:keywords/>
  <dc:description/>
  <cp:lastModifiedBy>Thomas Wiegand</cp:lastModifiedBy>
  <dcterms:created xsi:type="dcterms:W3CDTF">2007-03-21T05:30:32Z</dcterms:created>
  <dcterms:modified xsi:type="dcterms:W3CDTF">2010-03-11T10:33:49Z</dcterms:modified>
  <cp:category/>
  <cp:version/>
  <cp:contentType/>
  <cp:contentStatus/>
</cp:coreProperties>
</file>